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3"/>
  <workbookPr/>
  <mc:AlternateContent xmlns:mc="http://schemas.openxmlformats.org/markup-compatibility/2006">
    <mc:Choice Requires="x15">
      <x15ac:absPath xmlns:x15ac="http://schemas.microsoft.com/office/spreadsheetml/2010/11/ac" url="/Users/belder/Desktop/"/>
    </mc:Choice>
  </mc:AlternateContent>
  <xr:revisionPtr revIDLastSave="0" documentId="8_{4C39A0A5-9B1E-A94D-B959-829466DC5EB6}" xr6:coauthVersionLast="47" xr6:coauthVersionMax="47" xr10:uidLastSave="{00000000-0000-0000-0000-000000000000}"/>
  <bookViews>
    <workbookView xWindow="480" yWindow="1000" windowWidth="25040" windowHeight="14420" xr2:uid="{5352683D-DBA3-694A-A8D2-7989DDE2428B}"/>
  </bookViews>
  <sheets>
    <sheet name="Blad1" sheetId="1" r:id="rId1"/>
  </sheets>
  <externalReferences>
    <externalReference r:id="rId2"/>
  </externalReferenc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8" i="1" l="1"/>
  <c r="L158" i="1"/>
  <c r="K158" i="1"/>
  <c r="J158" i="1"/>
  <c r="I158" i="1"/>
  <c r="H158" i="1"/>
  <c r="G158" i="1"/>
  <c r="F158" i="1"/>
  <c r="E158" i="1"/>
  <c r="D158" i="1"/>
  <c r="C158" i="1"/>
  <c r="B158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J155" i="1"/>
  <c r="H155" i="1"/>
  <c r="K155" i="1" s="1"/>
  <c r="M155" i="1" s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M153" i="1"/>
  <c r="L153" i="1"/>
  <c r="K153" i="1"/>
  <c r="J153" i="1"/>
  <c r="I153" i="1"/>
  <c r="H153" i="1"/>
  <c r="G153" i="1"/>
  <c r="G159" i="1" s="1"/>
  <c r="F153" i="1"/>
  <c r="E153" i="1"/>
  <c r="D153" i="1"/>
  <c r="C153" i="1"/>
  <c r="B153" i="1"/>
  <c r="A153" i="1"/>
  <c r="M151" i="1"/>
  <c r="L151" i="1"/>
  <c r="K151" i="1"/>
  <c r="J151" i="1"/>
  <c r="I151" i="1"/>
  <c r="H151" i="1"/>
  <c r="F151" i="1"/>
  <c r="E151" i="1"/>
  <c r="D151" i="1"/>
  <c r="C151" i="1"/>
  <c r="B151" i="1"/>
  <c r="L150" i="1"/>
  <c r="K150" i="1"/>
  <c r="M150" i="1" s="1"/>
  <c r="J150" i="1"/>
  <c r="I150" i="1"/>
  <c r="H150" i="1"/>
  <c r="F150" i="1"/>
  <c r="E150" i="1"/>
  <c r="D150" i="1"/>
  <c r="C150" i="1"/>
  <c r="B150" i="1"/>
  <c r="M148" i="1"/>
  <c r="M159" i="1" s="1"/>
  <c r="L159" i="1" s="1"/>
  <c r="N147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M138" i="1"/>
  <c r="L138" i="1"/>
  <c r="K138" i="1"/>
  <c r="J138" i="1"/>
  <c r="I138" i="1"/>
  <c r="H138" i="1"/>
  <c r="F138" i="1"/>
  <c r="E138" i="1"/>
  <c r="D138" i="1"/>
  <c r="C138" i="1"/>
  <c r="B138" i="1"/>
  <c r="A138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M133" i="1"/>
  <c r="L133" i="1"/>
  <c r="K133" i="1"/>
  <c r="J133" i="1"/>
  <c r="I133" i="1"/>
  <c r="H133" i="1"/>
  <c r="F133" i="1"/>
  <c r="E133" i="1"/>
  <c r="D133" i="1"/>
  <c r="C133" i="1"/>
  <c r="B133" i="1"/>
  <c r="L132" i="1"/>
  <c r="K132" i="1"/>
  <c r="M132" i="1" s="1"/>
  <c r="J132" i="1"/>
  <c r="I132" i="1"/>
  <c r="H132" i="1"/>
  <c r="F132" i="1"/>
  <c r="E132" i="1"/>
  <c r="D132" i="1"/>
  <c r="C132" i="1"/>
  <c r="B132" i="1"/>
  <c r="L131" i="1"/>
  <c r="K131" i="1"/>
  <c r="M131" i="1" s="1"/>
  <c r="J131" i="1"/>
  <c r="I131" i="1"/>
  <c r="H131" i="1"/>
  <c r="F131" i="1"/>
  <c r="E131" i="1"/>
  <c r="D131" i="1"/>
  <c r="C131" i="1"/>
  <c r="B131" i="1"/>
  <c r="M130" i="1"/>
  <c r="L130" i="1"/>
  <c r="K130" i="1"/>
  <c r="J130" i="1"/>
  <c r="I130" i="1"/>
  <c r="H130" i="1"/>
  <c r="F130" i="1"/>
  <c r="E130" i="1"/>
  <c r="D130" i="1"/>
  <c r="C130" i="1"/>
  <c r="B130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M128" i="1"/>
  <c r="L128" i="1"/>
  <c r="K128" i="1"/>
  <c r="J128" i="1"/>
  <c r="I128" i="1"/>
  <c r="H128" i="1"/>
  <c r="F128" i="1"/>
  <c r="E128" i="1"/>
  <c r="D128" i="1"/>
  <c r="C128" i="1"/>
  <c r="B128" i="1"/>
  <c r="M127" i="1"/>
  <c r="L127" i="1"/>
  <c r="K127" i="1"/>
  <c r="J127" i="1"/>
  <c r="I127" i="1"/>
  <c r="H127" i="1"/>
  <c r="F127" i="1"/>
  <c r="E127" i="1"/>
  <c r="D127" i="1"/>
  <c r="C127" i="1"/>
  <c r="B127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L125" i="1"/>
  <c r="K125" i="1"/>
  <c r="M125" i="1" s="1"/>
  <c r="J125" i="1"/>
  <c r="I125" i="1"/>
  <c r="H125" i="1"/>
  <c r="F125" i="1"/>
  <c r="E125" i="1"/>
  <c r="D125" i="1"/>
  <c r="C125" i="1"/>
  <c r="B125" i="1"/>
  <c r="L124" i="1"/>
  <c r="K124" i="1"/>
  <c r="M124" i="1" s="1"/>
  <c r="J124" i="1"/>
  <c r="I124" i="1"/>
  <c r="H124" i="1"/>
  <c r="F124" i="1"/>
  <c r="E124" i="1"/>
  <c r="D124" i="1"/>
  <c r="C124" i="1"/>
  <c r="B124" i="1"/>
  <c r="M123" i="1"/>
  <c r="L123" i="1"/>
  <c r="K123" i="1"/>
  <c r="J123" i="1"/>
  <c r="I123" i="1"/>
  <c r="H123" i="1"/>
  <c r="F123" i="1"/>
  <c r="E123" i="1"/>
  <c r="D123" i="1"/>
  <c r="C123" i="1"/>
  <c r="B123" i="1"/>
  <c r="M122" i="1"/>
  <c r="L122" i="1"/>
  <c r="K122" i="1"/>
  <c r="J122" i="1"/>
  <c r="I122" i="1"/>
  <c r="H122" i="1"/>
  <c r="F122" i="1"/>
  <c r="E122" i="1"/>
  <c r="D122" i="1"/>
  <c r="C122" i="1"/>
  <c r="B122" i="1"/>
  <c r="L121" i="1"/>
  <c r="K121" i="1"/>
  <c r="M121" i="1" s="1"/>
  <c r="J121" i="1"/>
  <c r="I121" i="1"/>
  <c r="H121" i="1"/>
  <c r="F121" i="1"/>
  <c r="E121" i="1"/>
  <c r="D121" i="1"/>
  <c r="C121" i="1"/>
  <c r="B121" i="1"/>
  <c r="L120" i="1"/>
  <c r="K120" i="1"/>
  <c r="M120" i="1" s="1"/>
  <c r="J120" i="1"/>
  <c r="I120" i="1"/>
  <c r="H120" i="1"/>
  <c r="F120" i="1"/>
  <c r="E120" i="1"/>
  <c r="D120" i="1"/>
  <c r="C120" i="1"/>
  <c r="B120" i="1"/>
  <c r="M119" i="1"/>
  <c r="L119" i="1"/>
  <c r="K119" i="1"/>
  <c r="J119" i="1"/>
  <c r="I119" i="1"/>
  <c r="H119" i="1"/>
  <c r="F119" i="1"/>
  <c r="E119" i="1"/>
  <c r="D119" i="1"/>
  <c r="C119" i="1"/>
  <c r="B119" i="1"/>
  <c r="M118" i="1"/>
  <c r="L118" i="1"/>
  <c r="K118" i="1"/>
  <c r="J118" i="1"/>
  <c r="I118" i="1"/>
  <c r="H118" i="1"/>
  <c r="F118" i="1"/>
  <c r="E118" i="1"/>
  <c r="D118" i="1"/>
  <c r="C118" i="1"/>
  <c r="B118" i="1"/>
  <c r="L117" i="1"/>
  <c r="K117" i="1"/>
  <c r="M117" i="1" s="1"/>
  <c r="J117" i="1"/>
  <c r="I117" i="1"/>
  <c r="H117" i="1"/>
  <c r="F117" i="1"/>
  <c r="E117" i="1"/>
  <c r="D117" i="1"/>
  <c r="C117" i="1"/>
  <c r="B117" i="1"/>
  <c r="L116" i="1"/>
  <c r="K116" i="1"/>
  <c r="M116" i="1" s="1"/>
  <c r="J116" i="1"/>
  <c r="I116" i="1"/>
  <c r="H116" i="1"/>
  <c r="F116" i="1"/>
  <c r="E116" i="1"/>
  <c r="D116" i="1"/>
  <c r="C116" i="1"/>
  <c r="B116" i="1"/>
  <c r="M115" i="1"/>
  <c r="L115" i="1"/>
  <c r="K115" i="1"/>
  <c r="J115" i="1"/>
  <c r="I115" i="1"/>
  <c r="H115" i="1"/>
  <c r="F115" i="1"/>
  <c r="E115" i="1"/>
  <c r="D115" i="1"/>
  <c r="C115" i="1"/>
  <c r="B115" i="1"/>
  <c r="M114" i="1"/>
  <c r="L114" i="1"/>
  <c r="K114" i="1"/>
  <c r="J114" i="1"/>
  <c r="I114" i="1"/>
  <c r="H114" i="1"/>
  <c r="F114" i="1"/>
  <c r="E114" i="1"/>
  <c r="D114" i="1"/>
  <c r="C114" i="1"/>
  <c r="B114" i="1"/>
  <c r="L113" i="1"/>
  <c r="K113" i="1"/>
  <c r="M113" i="1" s="1"/>
  <c r="J113" i="1"/>
  <c r="I113" i="1"/>
  <c r="H113" i="1"/>
  <c r="F113" i="1"/>
  <c r="E113" i="1"/>
  <c r="D113" i="1"/>
  <c r="C113" i="1"/>
  <c r="B113" i="1"/>
  <c r="M112" i="1"/>
  <c r="L112" i="1"/>
  <c r="K112" i="1"/>
  <c r="J112" i="1"/>
  <c r="I112" i="1"/>
  <c r="H112" i="1"/>
  <c r="G112" i="1"/>
  <c r="G143" i="1" s="1"/>
  <c r="F112" i="1"/>
  <c r="E112" i="1"/>
  <c r="D112" i="1"/>
  <c r="C112" i="1"/>
  <c r="B112" i="1"/>
  <c r="L111" i="1"/>
  <c r="K111" i="1"/>
  <c r="M111" i="1" s="1"/>
  <c r="J111" i="1"/>
  <c r="I111" i="1"/>
  <c r="H111" i="1"/>
  <c r="F111" i="1"/>
  <c r="E111" i="1"/>
  <c r="D111" i="1"/>
  <c r="C111" i="1"/>
  <c r="B111" i="1"/>
  <c r="M110" i="1"/>
  <c r="L110" i="1"/>
  <c r="K110" i="1"/>
  <c r="J110" i="1"/>
  <c r="I110" i="1"/>
  <c r="H110" i="1"/>
  <c r="F110" i="1"/>
  <c r="E110" i="1"/>
  <c r="D110" i="1"/>
  <c r="C110" i="1"/>
  <c r="B110" i="1"/>
  <c r="M109" i="1"/>
  <c r="L109" i="1"/>
  <c r="K109" i="1"/>
  <c r="J109" i="1"/>
  <c r="I109" i="1"/>
  <c r="H109" i="1"/>
  <c r="F109" i="1"/>
  <c r="E109" i="1"/>
  <c r="D109" i="1"/>
  <c r="C109" i="1"/>
  <c r="B109" i="1"/>
  <c r="L108" i="1"/>
  <c r="K108" i="1"/>
  <c r="M108" i="1" s="1"/>
  <c r="J108" i="1"/>
  <c r="I108" i="1"/>
  <c r="H108" i="1"/>
  <c r="F108" i="1"/>
  <c r="E108" i="1"/>
  <c r="D108" i="1"/>
  <c r="C108" i="1"/>
  <c r="B108" i="1"/>
  <c r="L107" i="1"/>
  <c r="K107" i="1"/>
  <c r="K143" i="1" s="1"/>
  <c r="N105" i="1" s="1"/>
  <c r="J107" i="1"/>
  <c r="I107" i="1"/>
  <c r="H107" i="1"/>
  <c r="F107" i="1"/>
  <c r="E107" i="1"/>
  <c r="D107" i="1"/>
  <c r="C107" i="1"/>
  <c r="B107" i="1"/>
  <c r="G102" i="1"/>
  <c r="M95" i="1"/>
  <c r="L95" i="1"/>
  <c r="K95" i="1"/>
  <c r="J95" i="1"/>
  <c r="I95" i="1"/>
  <c r="H95" i="1"/>
  <c r="G95" i="1"/>
  <c r="F95" i="1"/>
  <c r="E95" i="1"/>
  <c r="D95" i="1"/>
  <c r="C95" i="1"/>
  <c r="B95" i="1"/>
  <c r="M94" i="1"/>
  <c r="M102" i="1" s="1"/>
  <c r="L102" i="1" s="1"/>
  <c r="L94" i="1"/>
  <c r="K94" i="1"/>
  <c r="K102" i="1" s="1"/>
  <c r="N92" i="1" s="1"/>
  <c r="I94" i="1"/>
  <c r="H94" i="1"/>
  <c r="G94" i="1"/>
  <c r="F94" i="1"/>
  <c r="E94" i="1"/>
  <c r="D94" i="1"/>
  <c r="C94" i="1"/>
  <c r="K89" i="1"/>
  <c r="N74" i="1" s="1"/>
  <c r="A89" i="1"/>
  <c r="M88" i="1"/>
  <c r="L88" i="1"/>
  <c r="K88" i="1"/>
  <c r="J88" i="1"/>
  <c r="I88" i="1"/>
  <c r="H88" i="1"/>
  <c r="G88" i="1"/>
  <c r="F88" i="1"/>
  <c r="E88" i="1"/>
  <c r="D88" i="1"/>
  <c r="C88" i="1"/>
  <c r="B88" i="1"/>
  <c r="M87" i="1"/>
  <c r="L87" i="1"/>
  <c r="K87" i="1"/>
  <c r="J87" i="1"/>
  <c r="I87" i="1"/>
  <c r="H87" i="1"/>
  <c r="G87" i="1"/>
  <c r="F87" i="1"/>
  <c r="E87" i="1"/>
  <c r="D87" i="1"/>
  <c r="C87" i="1"/>
  <c r="B87" i="1"/>
  <c r="M86" i="1"/>
  <c r="L86" i="1"/>
  <c r="K86" i="1"/>
  <c r="J86" i="1"/>
  <c r="I86" i="1"/>
  <c r="H86" i="1"/>
  <c r="G86" i="1"/>
  <c r="F86" i="1"/>
  <c r="E86" i="1"/>
  <c r="D86" i="1"/>
  <c r="C86" i="1"/>
  <c r="B86" i="1"/>
  <c r="M85" i="1"/>
  <c r="L85" i="1"/>
  <c r="K85" i="1"/>
  <c r="J85" i="1"/>
  <c r="I85" i="1"/>
  <c r="H85" i="1"/>
  <c r="G85" i="1"/>
  <c r="F85" i="1"/>
  <c r="E85" i="1"/>
  <c r="D85" i="1"/>
  <c r="C85" i="1"/>
  <c r="B85" i="1"/>
  <c r="M84" i="1"/>
  <c r="L84" i="1"/>
  <c r="K84" i="1"/>
  <c r="J84" i="1"/>
  <c r="I84" i="1"/>
  <c r="H84" i="1"/>
  <c r="G84" i="1"/>
  <c r="F84" i="1"/>
  <c r="E84" i="1"/>
  <c r="D84" i="1"/>
  <c r="C84" i="1"/>
  <c r="B84" i="1"/>
  <c r="M83" i="1"/>
  <c r="L83" i="1"/>
  <c r="K83" i="1"/>
  <c r="J83" i="1"/>
  <c r="I83" i="1"/>
  <c r="H83" i="1"/>
  <c r="G83" i="1"/>
  <c r="F83" i="1"/>
  <c r="E83" i="1"/>
  <c r="D83" i="1"/>
  <c r="C83" i="1"/>
  <c r="B83" i="1"/>
  <c r="M82" i="1"/>
  <c r="L82" i="1"/>
  <c r="K82" i="1"/>
  <c r="J82" i="1"/>
  <c r="I82" i="1"/>
  <c r="H82" i="1"/>
  <c r="G82" i="1"/>
  <c r="F82" i="1"/>
  <c r="E82" i="1"/>
  <c r="D82" i="1"/>
  <c r="C82" i="1"/>
  <c r="B82" i="1"/>
  <c r="M81" i="1"/>
  <c r="L81" i="1"/>
  <c r="K81" i="1"/>
  <c r="J81" i="1"/>
  <c r="I81" i="1"/>
  <c r="H81" i="1"/>
  <c r="G81" i="1"/>
  <c r="F81" i="1"/>
  <c r="E81" i="1"/>
  <c r="D81" i="1"/>
  <c r="C81" i="1"/>
  <c r="B81" i="1"/>
  <c r="M80" i="1"/>
  <c r="L80" i="1"/>
  <c r="K80" i="1"/>
  <c r="J80" i="1"/>
  <c r="I80" i="1"/>
  <c r="H80" i="1"/>
  <c r="G80" i="1"/>
  <c r="F80" i="1"/>
  <c r="E80" i="1"/>
  <c r="D80" i="1"/>
  <c r="C80" i="1"/>
  <c r="B80" i="1"/>
  <c r="M78" i="1"/>
  <c r="L78" i="1"/>
  <c r="K78" i="1"/>
  <c r="J78" i="1"/>
  <c r="I78" i="1"/>
  <c r="H78" i="1"/>
  <c r="G78" i="1"/>
  <c r="F78" i="1"/>
  <c r="E78" i="1"/>
  <c r="D78" i="1"/>
  <c r="C78" i="1"/>
  <c r="B78" i="1"/>
  <c r="M76" i="1"/>
  <c r="M89" i="1" s="1"/>
  <c r="L76" i="1"/>
  <c r="K76" i="1"/>
  <c r="J76" i="1"/>
  <c r="I76" i="1"/>
  <c r="H76" i="1"/>
  <c r="G76" i="1"/>
  <c r="G89" i="1" s="1"/>
  <c r="F76" i="1"/>
  <c r="E76" i="1"/>
  <c r="D76" i="1"/>
  <c r="C76" i="1"/>
  <c r="B76" i="1"/>
  <c r="O75" i="1"/>
  <c r="O93" i="1" s="1"/>
  <c r="O106" i="1" s="1"/>
  <c r="O147" i="1" s="1"/>
  <c r="N75" i="1"/>
  <c r="M73" i="1"/>
  <c r="M70" i="1"/>
  <c r="L70" i="1"/>
  <c r="K70" i="1"/>
  <c r="J70" i="1"/>
  <c r="I70" i="1"/>
  <c r="H70" i="1"/>
  <c r="G70" i="1"/>
  <c r="F70" i="1"/>
  <c r="E70" i="1"/>
  <c r="D70" i="1"/>
  <c r="C70" i="1"/>
  <c r="B70" i="1"/>
  <c r="M69" i="1"/>
  <c r="L69" i="1"/>
  <c r="K69" i="1"/>
  <c r="J69" i="1"/>
  <c r="I69" i="1"/>
  <c r="H69" i="1"/>
  <c r="G69" i="1"/>
  <c r="F69" i="1"/>
  <c r="E69" i="1"/>
  <c r="D69" i="1"/>
  <c r="C69" i="1"/>
  <c r="B69" i="1"/>
  <c r="M68" i="1"/>
  <c r="L68" i="1"/>
  <c r="K68" i="1"/>
  <c r="J68" i="1"/>
  <c r="I68" i="1"/>
  <c r="H68" i="1"/>
  <c r="G68" i="1"/>
  <c r="F68" i="1"/>
  <c r="E68" i="1"/>
  <c r="D68" i="1"/>
  <c r="C68" i="1"/>
  <c r="B68" i="1"/>
  <c r="M67" i="1"/>
  <c r="L67" i="1"/>
  <c r="K67" i="1"/>
  <c r="J67" i="1"/>
  <c r="I67" i="1"/>
  <c r="H67" i="1"/>
  <c r="G67" i="1"/>
  <c r="F67" i="1"/>
  <c r="E67" i="1"/>
  <c r="D67" i="1"/>
  <c r="C67" i="1"/>
  <c r="B67" i="1"/>
  <c r="M66" i="1"/>
  <c r="L66" i="1"/>
  <c r="K66" i="1"/>
  <c r="J66" i="1"/>
  <c r="I66" i="1"/>
  <c r="H66" i="1"/>
  <c r="G66" i="1"/>
  <c r="F66" i="1"/>
  <c r="E66" i="1"/>
  <c r="D66" i="1"/>
  <c r="C66" i="1"/>
  <c r="B66" i="1"/>
  <c r="M65" i="1"/>
  <c r="L65" i="1"/>
  <c r="K65" i="1"/>
  <c r="J65" i="1"/>
  <c r="I65" i="1"/>
  <c r="H65" i="1"/>
  <c r="G65" i="1"/>
  <c r="F65" i="1"/>
  <c r="E65" i="1"/>
  <c r="D65" i="1"/>
  <c r="C65" i="1"/>
  <c r="B65" i="1"/>
  <c r="M64" i="1"/>
  <c r="L64" i="1"/>
  <c r="K64" i="1"/>
  <c r="J64" i="1"/>
  <c r="I64" i="1"/>
  <c r="H64" i="1"/>
  <c r="G64" i="1"/>
  <c r="F64" i="1"/>
  <c r="E64" i="1"/>
  <c r="D64" i="1"/>
  <c r="C64" i="1"/>
  <c r="B64" i="1"/>
  <c r="M63" i="1"/>
  <c r="L63" i="1"/>
  <c r="K63" i="1"/>
  <c r="J63" i="1"/>
  <c r="I63" i="1"/>
  <c r="H63" i="1"/>
  <c r="G63" i="1"/>
  <c r="F63" i="1"/>
  <c r="E63" i="1"/>
  <c r="D63" i="1"/>
  <c r="C63" i="1"/>
  <c r="B63" i="1"/>
  <c r="M62" i="1"/>
  <c r="L62" i="1"/>
  <c r="K62" i="1"/>
  <c r="J62" i="1"/>
  <c r="I62" i="1"/>
  <c r="H62" i="1"/>
  <c r="G62" i="1"/>
  <c r="F62" i="1"/>
  <c r="E62" i="1"/>
  <c r="D62" i="1"/>
  <c r="C62" i="1"/>
  <c r="B62" i="1"/>
  <c r="M61" i="1"/>
  <c r="L61" i="1"/>
  <c r="K61" i="1"/>
  <c r="J61" i="1"/>
  <c r="I61" i="1"/>
  <c r="H61" i="1"/>
  <c r="G61" i="1"/>
  <c r="F61" i="1"/>
  <c r="E61" i="1"/>
  <c r="D61" i="1"/>
  <c r="C61" i="1"/>
  <c r="B61" i="1"/>
  <c r="M60" i="1"/>
  <c r="L60" i="1"/>
  <c r="K60" i="1"/>
  <c r="J60" i="1"/>
  <c r="I60" i="1"/>
  <c r="H60" i="1"/>
  <c r="G60" i="1"/>
  <c r="F60" i="1"/>
  <c r="E60" i="1"/>
  <c r="D60" i="1"/>
  <c r="C60" i="1"/>
  <c r="B60" i="1"/>
  <c r="M59" i="1"/>
  <c r="L59" i="1"/>
  <c r="K59" i="1"/>
  <c r="J59" i="1"/>
  <c r="I59" i="1"/>
  <c r="H59" i="1"/>
  <c r="G59" i="1"/>
  <c r="F59" i="1"/>
  <c r="E59" i="1"/>
  <c r="D59" i="1"/>
  <c r="C59" i="1"/>
  <c r="B59" i="1"/>
  <c r="M58" i="1"/>
  <c r="L58" i="1"/>
  <c r="K58" i="1"/>
  <c r="J58" i="1"/>
  <c r="I58" i="1"/>
  <c r="H58" i="1"/>
  <c r="G58" i="1"/>
  <c r="F58" i="1"/>
  <c r="E58" i="1"/>
  <c r="D58" i="1"/>
  <c r="C58" i="1"/>
  <c r="B58" i="1"/>
  <c r="M57" i="1"/>
  <c r="L57" i="1"/>
  <c r="K57" i="1"/>
  <c r="J57" i="1"/>
  <c r="I57" i="1"/>
  <c r="H57" i="1"/>
  <c r="G57" i="1"/>
  <c r="F57" i="1"/>
  <c r="E57" i="1"/>
  <c r="D57" i="1"/>
  <c r="C57" i="1"/>
  <c r="B57" i="1"/>
  <c r="M55" i="1"/>
  <c r="L55" i="1"/>
  <c r="K55" i="1"/>
  <c r="J55" i="1"/>
  <c r="I55" i="1"/>
  <c r="H55" i="1"/>
  <c r="G55" i="1"/>
  <c r="F55" i="1"/>
  <c r="E55" i="1"/>
  <c r="D55" i="1"/>
  <c r="C55" i="1"/>
  <c r="B55" i="1"/>
  <c r="M53" i="1"/>
  <c r="L53" i="1"/>
  <c r="K53" i="1"/>
  <c r="J53" i="1"/>
  <c r="I53" i="1"/>
  <c r="H53" i="1"/>
  <c r="E53" i="1"/>
  <c r="D53" i="1"/>
  <c r="C53" i="1"/>
  <c r="B53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L47" i="1"/>
  <c r="L45" i="1"/>
  <c r="M44" i="1"/>
  <c r="L44" i="1"/>
  <c r="K44" i="1"/>
  <c r="J44" i="1"/>
  <c r="I44" i="1"/>
  <c r="H44" i="1"/>
  <c r="G44" i="1"/>
  <c r="G71" i="1" s="1"/>
  <c r="F44" i="1"/>
  <c r="E44" i="1"/>
  <c r="D44" i="1"/>
  <c r="C44" i="1"/>
  <c r="B44" i="1"/>
  <c r="A44" i="1"/>
  <c r="M43" i="1"/>
  <c r="L43" i="1"/>
  <c r="K43" i="1"/>
  <c r="J43" i="1"/>
  <c r="I43" i="1"/>
  <c r="H43" i="1"/>
  <c r="E43" i="1"/>
  <c r="D43" i="1"/>
  <c r="C43" i="1"/>
  <c r="B43" i="1"/>
  <c r="L41" i="1"/>
  <c r="K41" i="1"/>
  <c r="M41" i="1" s="1"/>
  <c r="J41" i="1"/>
  <c r="I41" i="1"/>
  <c r="H41" i="1"/>
  <c r="F41" i="1"/>
  <c r="E41" i="1"/>
  <c r="D41" i="1"/>
  <c r="C41" i="1"/>
  <c r="L40" i="1"/>
  <c r="M38" i="1"/>
  <c r="M71" i="1" s="1"/>
  <c r="L71" i="1" s="1"/>
  <c r="L38" i="1"/>
  <c r="K38" i="1"/>
  <c r="K71" i="1" s="1"/>
  <c r="N36" i="1" s="1"/>
  <c r="J38" i="1"/>
  <c r="I38" i="1"/>
  <c r="H38" i="1"/>
  <c r="G38" i="1"/>
  <c r="F38" i="1"/>
  <c r="E38" i="1"/>
  <c r="D38" i="1"/>
  <c r="C38" i="1"/>
  <c r="B38" i="1"/>
  <c r="A38" i="1"/>
  <c r="O37" i="1"/>
  <c r="M35" i="1"/>
  <c r="M91" i="1" s="1"/>
  <c r="L32" i="1"/>
  <c r="K32" i="1"/>
  <c r="M32" i="1" s="1"/>
  <c r="J32" i="1"/>
  <c r="I32" i="1"/>
  <c r="H32" i="1"/>
  <c r="G32" i="1"/>
  <c r="F32" i="1"/>
  <c r="E32" i="1"/>
  <c r="D32" i="1"/>
  <c r="C32" i="1"/>
  <c r="B32" i="1"/>
  <c r="L31" i="1"/>
  <c r="K31" i="1"/>
  <c r="M31" i="1" s="1"/>
  <c r="J31" i="1"/>
  <c r="I31" i="1"/>
  <c r="H31" i="1"/>
  <c r="G31" i="1"/>
  <c r="F31" i="1"/>
  <c r="E31" i="1"/>
  <c r="D31" i="1"/>
  <c r="C31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B28" i="1"/>
  <c r="M27" i="1"/>
  <c r="L27" i="1"/>
  <c r="K27" i="1"/>
  <c r="J27" i="1"/>
  <c r="I27" i="1"/>
  <c r="H27" i="1"/>
  <c r="G27" i="1"/>
  <c r="F27" i="1"/>
  <c r="E27" i="1"/>
  <c r="D27" i="1"/>
  <c r="B27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M21" i="1"/>
  <c r="L21" i="1"/>
  <c r="K21" i="1"/>
  <c r="J21" i="1"/>
  <c r="I21" i="1"/>
  <c r="H21" i="1"/>
  <c r="G21" i="1"/>
  <c r="F21" i="1"/>
  <c r="E21" i="1"/>
  <c r="D21" i="1"/>
  <c r="C21" i="1"/>
  <c r="B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M12" i="1"/>
  <c r="L12" i="1"/>
  <c r="K12" i="1"/>
  <c r="J12" i="1"/>
  <c r="I12" i="1"/>
  <c r="H12" i="1"/>
  <c r="G12" i="1"/>
  <c r="F12" i="1"/>
  <c r="E12" i="1"/>
  <c r="D12" i="1"/>
  <c r="C12" i="1"/>
  <c r="B12" i="1"/>
  <c r="L11" i="1"/>
  <c r="K11" i="1"/>
  <c r="M11" i="1" s="1"/>
  <c r="J11" i="1"/>
  <c r="I11" i="1"/>
  <c r="H11" i="1"/>
  <c r="G11" i="1"/>
  <c r="G33" i="1" s="1"/>
  <c r="F11" i="1"/>
  <c r="E11" i="1"/>
  <c r="D11" i="1"/>
  <c r="C11" i="1"/>
  <c r="B11" i="1"/>
  <c r="L10" i="1"/>
  <c r="K10" i="1"/>
  <c r="M10" i="1" s="1"/>
  <c r="J10" i="1"/>
  <c r="I10" i="1"/>
  <c r="H10" i="1"/>
  <c r="F10" i="1"/>
  <c r="E10" i="1"/>
  <c r="D10" i="1"/>
  <c r="C10" i="1"/>
  <c r="B10" i="1"/>
  <c r="M9" i="1"/>
  <c r="L9" i="1"/>
  <c r="K9" i="1"/>
  <c r="K33" i="1" s="1"/>
  <c r="N2" i="1" s="1"/>
  <c r="J9" i="1"/>
  <c r="I9" i="1"/>
  <c r="H9" i="1"/>
  <c r="F9" i="1"/>
  <c r="E9" i="1"/>
  <c r="D9" i="1"/>
  <c r="C9" i="1"/>
  <c r="B9" i="1"/>
  <c r="M7" i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F4" i="1"/>
  <c r="E4" i="1"/>
  <c r="D4" i="1"/>
  <c r="C4" i="1"/>
  <c r="B4" i="1"/>
  <c r="N3" i="1"/>
  <c r="M3" i="1"/>
  <c r="M37" i="1" s="1"/>
  <c r="L3" i="1"/>
  <c r="L37" i="1" s="1"/>
  <c r="K3" i="1"/>
  <c r="K37" i="1" s="1"/>
  <c r="J3" i="1"/>
  <c r="J37" i="1" s="1"/>
  <c r="I3" i="1"/>
  <c r="I37" i="1" s="1"/>
  <c r="H3" i="1"/>
  <c r="H37" i="1" s="1"/>
  <c r="G3" i="1"/>
  <c r="G37" i="1" s="1"/>
  <c r="F3" i="1"/>
  <c r="F37" i="1" s="1"/>
  <c r="E3" i="1"/>
  <c r="E37" i="1" s="1"/>
  <c r="D3" i="1"/>
  <c r="D37" i="1" s="1"/>
  <c r="C3" i="1"/>
  <c r="C37" i="1" s="1"/>
  <c r="B3" i="1"/>
  <c r="B37" i="1" s="1"/>
  <c r="A3" i="1"/>
  <c r="A37" i="1" s="1"/>
  <c r="M1" i="1"/>
  <c r="G93" i="1" l="1"/>
  <c r="G106" i="1"/>
  <c r="G147" i="1" s="1"/>
  <c r="G75" i="1"/>
  <c r="D106" i="1"/>
  <c r="D147" i="1" s="1"/>
  <c r="D75" i="1"/>
  <c r="D93" i="1"/>
  <c r="H106" i="1"/>
  <c r="H147" i="1" s="1"/>
  <c r="H75" i="1"/>
  <c r="H93" i="1"/>
  <c r="L106" i="1"/>
  <c r="L147" i="1" s="1"/>
  <c r="L75" i="1"/>
  <c r="L93" i="1"/>
  <c r="C93" i="1"/>
  <c r="C106" i="1"/>
  <c r="C147" i="1" s="1"/>
  <c r="C75" i="1"/>
  <c r="A106" i="1"/>
  <c r="A147" i="1" s="1"/>
  <c r="A75" i="1"/>
  <c r="A93" i="1"/>
  <c r="I106" i="1"/>
  <c r="I147" i="1" s="1"/>
  <c r="I75" i="1"/>
  <c r="I93" i="1"/>
  <c r="M106" i="1"/>
  <c r="M147" i="1" s="1"/>
  <c r="M75" i="1"/>
  <c r="M93" i="1"/>
  <c r="L89" i="1"/>
  <c r="K93" i="1"/>
  <c r="K106" i="1"/>
  <c r="K147" i="1" s="1"/>
  <c r="K75" i="1"/>
  <c r="E106" i="1"/>
  <c r="E147" i="1" s="1"/>
  <c r="E75" i="1"/>
  <c r="E93" i="1"/>
  <c r="M33" i="1"/>
  <c r="L33" i="1" s="1"/>
  <c r="B93" i="1"/>
  <c r="B106" i="1"/>
  <c r="B147" i="1" s="1"/>
  <c r="B75" i="1"/>
  <c r="F93" i="1"/>
  <c r="F106" i="1"/>
  <c r="F147" i="1" s="1"/>
  <c r="F75" i="1"/>
  <c r="J93" i="1"/>
  <c r="J106" i="1"/>
  <c r="J147" i="1" s="1"/>
  <c r="J75" i="1"/>
  <c r="M104" i="1"/>
  <c r="K159" i="1"/>
  <c r="N146" i="1" s="1"/>
  <c r="M145" i="1"/>
  <c r="M107" i="1"/>
  <c r="M143" i="1" s="1"/>
  <c r="L143" i="1" s="1"/>
</calcChain>
</file>

<file path=xl/sharedStrings.xml><?xml version="1.0" encoding="utf-8"?>
<sst xmlns="http://schemas.openxmlformats.org/spreadsheetml/2006/main" count="216" uniqueCount="152">
  <si>
    <r>
      <t xml:space="preserve">                                           </t>
    </r>
    <r>
      <rPr>
        <b/>
        <sz val="8"/>
        <color rgb="FFFF0000"/>
        <rFont val="Calibri (Hoofdtekst)"/>
      </rPr>
      <t xml:space="preserve">  Big</t>
    </r>
    <r>
      <rPr>
        <b/>
        <sz val="8"/>
        <color theme="1"/>
        <rFont val="Calibri"/>
        <family val="2"/>
        <scheme val="minor"/>
      </rPr>
      <t xml:space="preserve">/ Mid Tier Precious Metals Miners, Physical Metals &amp; Royalty's (10-15 open postions)                                                                                    </t>
    </r>
  </si>
  <si>
    <t>allocation</t>
  </si>
  <si>
    <t>remark</t>
  </si>
  <si>
    <t>1. Sandstorm Gold ltd</t>
  </si>
  <si>
    <t>FGS</t>
  </si>
  <si>
    <t>1a. Sandstorm Gold ltd</t>
  </si>
  <si>
    <t>1b. Sandstorm Gold ltd</t>
  </si>
  <si>
    <t>1c. Sandstorm Gold ltd</t>
  </si>
  <si>
    <t>SAND</t>
  </si>
  <si>
    <t>SELL</t>
  </si>
  <si>
    <t>1d. Sandstorm Gold ltd</t>
  </si>
  <si>
    <t>FS</t>
  </si>
  <si>
    <t>1e. Sandstorm Gold ltd</t>
  </si>
  <si>
    <t>1f. Sandstorm Gold ltd</t>
  </si>
  <si>
    <t>2. Wheathon Precious Metals</t>
  </si>
  <si>
    <t>3.Aurcana Silver Corp</t>
  </si>
  <si>
    <t>AUN</t>
  </si>
  <si>
    <t>LOSS</t>
  </si>
  <si>
    <t xml:space="preserve">4.VOX Royalty Corp </t>
  </si>
  <si>
    <t>5. Silvercrest Metals Inc</t>
  </si>
  <si>
    <t>6. Sprott Physical Silver Trust</t>
  </si>
  <si>
    <t>7. Sprott Physi. Plat. &amp; Pal Trust</t>
  </si>
  <si>
    <t>8. Empress Royalty Corp</t>
  </si>
  <si>
    <t>9. Gold Royalty Corp (+ ELY)</t>
  </si>
  <si>
    <t>10. Metalla Royalty Corp</t>
  </si>
  <si>
    <t>10a. Metalla Royalty Corp</t>
  </si>
  <si>
    <t>10b. Metalla Royalty Corp</t>
  </si>
  <si>
    <t>11. Endeavour Silver Corp</t>
  </si>
  <si>
    <t>12. Sailfish Royalty Corp</t>
  </si>
  <si>
    <t>13. Sibayne Stillwater Ltd</t>
  </si>
  <si>
    <t>13a. Sibayne Stillwater Ltd</t>
  </si>
  <si>
    <t>13b. Sibayne Stillwater Ltd</t>
  </si>
  <si>
    <t>14. First Majestic Silver</t>
  </si>
  <si>
    <t>14a. First Majestic Silver</t>
  </si>
  <si>
    <t>AG</t>
  </si>
  <si>
    <t>14b. First Majestic Silver</t>
  </si>
  <si>
    <t>14c. First Majestic Silver</t>
  </si>
  <si>
    <t>total return</t>
  </si>
  <si>
    <r>
      <t xml:space="preserve">                                                     Golden eggs </t>
    </r>
    <r>
      <rPr>
        <b/>
        <sz val="8"/>
        <color rgb="FFFF0000"/>
        <rFont val="Calibri (Hoofdtekst)"/>
      </rPr>
      <t>Basket</t>
    </r>
    <r>
      <rPr>
        <b/>
        <sz val="8"/>
        <color theme="1"/>
        <rFont val="Calibri"/>
        <family val="2"/>
        <scheme val="minor"/>
      </rPr>
      <t xml:space="preserve"> (15-20 open positions)                                                                                                     </t>
    </r>
  </si>
  <si>
    <t>nr</t>
  </si>
  <si>
    <t>2. Silver Elephant Mining</t>
  </si>
  <si>
    <t>ELEF</t>
  </si>
  <si>
    <t>3. Dolly Varden Silver</t>
  </si>
  <si>
    <t>DV</t>
  </si>
  <si>
    <t>4. Karora Resources Inc</t>
  </si>
  <si>
    <t>KRR</t>
  </si>
  <si>
    <t>5. GR Silver Mining</t>
  </si>
  <si>
    <t>GRSL</t>
  </si>
  <si>
    <t>6. Defiance Silver Corp</t>
  </si>
  <si>
    <t>8. Granada Gold Mines</t>
  </si>
  <si>
    <t>GGM</t>
  </si>
  <si>
    <t>9. Idaho Champion Gold M</t>
  </si>
  <si>
    <t>ITKO</t>
  </si>
  <si>
    <t>10. Contact Gold</t>
  </si>
  <si>
    <t>C</t>
  </si>
  <si>
    <t>11. KORE Mining Ltd</t>
  </si>
  <si>
    <t>KORE</t>
  </si>
  <si>
    <t>13. Brixton Metals</t>
  </si>
  <si>
    <t>BBB</t>
  </si>
  <si>
    <t>14. Aftermath Silver</t>
  </si>
  <si>
    <t>AAG</t>
  </si>
  <si>
    <t xml:space="preserve">16. Vizsla Resources </t>
  </si>
  <si>
    <t>17. Plato Gold Corp</t>
  </si>
  <si>
    <t>PGC</t>
  </si>
  <si>
    <t>18. Ascot Resources</t>
  </si>
  <si>
    <t>19. Bear Creek Mining</t>
  </si>
  <si>
    <t>BCM</t>
  </si>
  <si>
    <t>20. Silver One Resources</t>
  </si>
  <si>
    <t>21. First Mining Gold</t>
  </si>
  <si>
    <t>21.a Treasure Metals</t>
  </si>
  <si>
    <t>22. Nulegacy Gold</t>
  </si>
  <si>
    <t>23. Novo Resources Corp</t>
  </si>
  <si>
    <t>24. Firefox Gold Corp</t>
  </si>
  <si>
    <t>25. Blackrock Silver</t>
  </si>
  <si>
    <t>26. Lion One Metals</t>
  </si>
  <si>
    <t>27. Kuya Silver Corp</t>
  </si>
  <si>
    <t>28. Eskay Mining</t>
  </si>
  <si>
    <t>29. Cabral Gold</t>
  </si>
  <si>
    <t>30. Discovery Silver Corp</t>
  </si>
  <si>
    <t>31. Finlay Minerals Ltd</t>
  </si>
  <si>
    <t>32. Cassiar Gold</t>
  </si>
  <si>
    <r>
      <t xml:space="preserve">                                                 </t>
    </r>
    <r>
      <rPr>
        <b/>
        <sz val="8"/>
        <color rgb="FFFF0000"/>
        <rFont val="Calibri (Hoofdtekst)"/>
      </rPr>
      <t xml:space="preserve">    Boring </t>
    </r>
    <r>
      <rPr>
        <b/>
        <sz val="8"/>
        <color theme="1"/>
        <rFont val="Calibri"/>
        <family val="2"/>
        <scheme val="minor"/>
      </rPr>
      <t xml:space="preserve">Dividend Income (10-15 open positions)                                                                                                </t>
    </r>
  </si>
  <si>
    <t>1.Gamco Global G&amp;Nat res</t>
  </si>
  <si>
    <t>2. Gamco Nat res, Gold &amp; inc trust</t>
  </si>
  <si>
    <t>GNT</t>
  </si>
  <si>
    <t>Sell</t>
  </si>
  <si>
    <t>3. Altria</t>
  </si>
  <si>
    <t>4. Reaves Utility Income Fund</t>
  </si>
  <si>
    <t>UTG</t>
  </si>
  <si>
    <t>5. Royal Dutch Shell</t>
  </si>
  <si>
    <t>6. Icahn Enterprises</t>
  </si>
  <si>
    <t>7. Vale</t>
  </si>
  <si>
    <t>8. Rio Tinto</t>
  </si>
  <si>
    <t>9. BHP Group</t>
  </si>
  <si>
    <t>9a. Woodside Energy</t>
  </si>
  <si>
    <t>MERGER</t>
  </si>
  <si>
    <t>10. Freehold Royalties Ltd</t>
  </si>
  <si>
    <t>11. MPLX LP</t>
  </si>
  <si>
    <t>12. Viper Energy Partners LP</t>
  </si>
  <si>
    <r>
      <t xml:space="preserve">                                                  Crypto's </t>
    </r>
    <r>
      <rPr>
        <b/>
        <sz val="8"/>
        <color rgb="FFFF0000"/>
        <rFont val="Calibri"/>
        <family val="2"/>
        <scheme val="minor"/>
      </rPr>
      <t>B</t>
    </r>
    <r>
      <rPr>
        <b/>
        <sz val="8"/>
        <color rgb="FFFF0000"/>
        <rFont val="Calibri (Hoofdtekst)"/>
      </rPr>
      <t>ox,</t>
    </r>
    <r>
      <rPr>
        <b/>
        <sz val="8"/>
        <color theme="1"/>
        <rFont val="Calibri"/>
        <family val="2"/>
        <scheme val="minor"/>
      </rPr>
      <t xml:space="preserve"> max 10 positions                                                                                                     </t>
    </r>
  </si>
  <si>
    <t>32a. Crypto.com</t>
  </si>
  <si>
    <t>CRO</t>
  </si>
  <si>
    <t>42 Polkadot</t>
  </si>
  <si>
    <t>skimming crypto Q1 2021</t>
  </si>
  <si>
    <t>skimming crypto Q2 2021</t>
  </si>
  <si>
    <t>skimming BTC 20-04-22</t>
  </si>
  <si>
    <t>skimming ETH 20-04-22</t>
  </si>
  <si>
    <t>selling crypto Q2 2022</t>
  </si>
  <si>
    <r>
      <t xml:space="preserve">                                                     Uranium Nucleair </t>
    </r>
    <r>
      <rPr>
        <b/>
        <sz val="8"/>
        <color rgb="FFFF0000"/>
        <rFont val="Calibri (Hoofdtekst)"/>
      </rPr>
      <t xml:space="preserve">Bullets </t>
    </r>
    <r>
      <rPr>
        <b/>
        <sz val="8"/>
        <color theme="1"/>
        <rFont val="Calibri"/>
        <family val="2"/>
        <scheme val="minor"/>
      </rPr>
      <t xml:space="preserve"> (10-15 open positions)                                                                               </t>
    </r>
  </si>
  <si>
    <t>1. Nexgen Energy</t>
  </si>
  <si>
    <t>2. UR-Energy</t>
  </si>
  <si>
    <t>2a. UR-Energy</t>
  </si>
  <si>
    <t>3. Uranium Royalty Corp</t>
  </si>
  <si>
    <t>3a. Uranium Royalty Corp</t>
  </si>
  <si>
    <t>3b. Uranium Royalty Corp</t>
  </si>
  <si>
    <t>3c. Uranium Royalty Corp</t>
  </si>
  <si>
    <t>4. IsoEenergy Ltd</t>
  </si>
  <si>
    <t>5. Uranium Energy Corp</t>
  </si>
  <si>
    <t>5a. Uranium Energy Corp</t>
  </si>
  <si>
    <t>5b. Uranium Energy Corp</t>
  </si>
  <si>
    <t>5c. Uranium Energy Corp</t>
  </si>
  <si>
    <t>5d. Uranium Energy Corp</t>
  </si>
  <si>
    <t>6. Denison Mines Corp</t>
  </si>
  <si>
    <t>6a. Denison Mines Corp</t>
  </si>
  <si>
    <t>7. Global Atomic</t>
  </si>
  <si>
    <t>7a. Global Atomic</t>
  </si>
  <si>
    <t>8. Energy Fuels</t>
  </si>
  <si>
    <t>8a. Energy Fuels</t>
  </si>
  <si>
    <t>8b. Energy Fuels</t>
  </si>
  <si>
    <t>8c. Energy Fuels</t>
  </si>
  <si>
    <t>9. Bannerman Reources Ltd</t>
  </si>
  <si>
    <t>11. Paladin Energy Ltd</t>
  </si>
  <si>
    <t>12. Anfield Energy Inc</t>
  </si>
  <si>
    <t>13. Peninsula Energy Inc</t>
  </si>
  <si>
    <t>14. Boss Energy Ltd</t>
  </si>
  <si>
    <t>SPIN-OUT</t>
  </si>
  <si>
    <r>
      <t xml:space="preserve">                                                   </t>
    </r>
    <r>
      <rPr>
        <b/>
        <sz val="8"/>
        <color theme="5" tint="-0.249977111117893"/>
        <rFont val="Calibri (Hoofdtekst)"/>
      </rPr>
      <t xml:space="preserve">  </t>
    </r>
    <r>
      <rPr>
        <b/>
        <sz val="8"/>
        <color rgb="FFFF0000"/>
        <rFont val="Calibri (Hoofdtekst)"/>
      </rPr>
      <t xml:space="preserve"> Battery</t>
    </r>
    <r>
      <rPr>
        <b/>
        <sz val="8"/>
        <color theme="5" tint="-0.249977111117893"/>
        <rFont val="Calibri (Hoofdtekst)"/>
      </rPr>
      <t xml:space="preserve"> </t>
    </r>
    <r>
      <rPr>
        <b/>
        <sz val="8"/>
        <color theme="1"/>
        <rFont val="Calibri"/>
        <family val="2"/>
        <scheme val="minor"/>
      </rPr>
      <t>Metals (5-10 positions)</t>
    </r>
  </si>
  <si>
    <t>1. Lundin Mining</t>
  </si>
  <si>
    <t>LUN</t>
  </si>
  <si>
    <t>SOLD</t>
  </si>
  <si>
    <t>2. Norilsk Nikkel</t>
  </si>
  <si>
    <t>NILSY</t>
  </si>
  <si>
    <t>3. Atico Mining Corp</t>
  </si>
  <si>
    <t>4. Ivanhoe Mines</t>
  </si>
  <si>
    <t>5. FPX Nickel Corp</t>
  </si>
  <si>
    <t>FPX</t>
  </si>
  <si>
    <t>8. Vizsla Copper Corp</t>
  </si>
  <si>
    <t>VCU</t>
  </si>
  <si>
    <t>SPIN OUT</t>
  </si>
  <si>
    <t>9. Brixton Metals</t>
  </si>
  <si>
    <t>10. Atalaya Mining</t>
  </si>
  <si>
    <t>11. Trilogy Metals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</si>
</sst>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€&quot;\ * #,##0.00_);_(&quot;€&quot;\ * \(#,##0.00\);_(&quot;€&quot;\ * &quot;-&quot;??_);_(@_)"/>
    <numFmt numFmtId="43" formatCode="_(* #,##0.00_);_(* \(#,##0.00\);_(* &quot;-&quot;??_);_(@_)"/>
    <numFmt numFmtId="164" formatCode="[$-F800]dddd\,\ mmmm\ dd\,\ yyyy"/>
    <numFmt numFmtId="165" formatCode="0.0000"/>
    <numFmt numFmtId="166" formatCode="_([$€-2]\ * #,##0.00_);_([$€-2]\ * \(#,##0.00\);_([$€-2]\ * &quot;-&quot;??_);_(@_)"/>
    <numFmt numFmtId="167" formatCode="0.000"/>
    <numFmt numFmtId="168" formatCode="0.00000"/>
    <numFmt numFmtId="169" formatCode="_([$€-2]\ * #,##0_);_([$€-2]\ * \(#,##0\);_([$€-2]\ * &quot;-&quot;??_);_(@_)"/>
    <numFmt numFmtId="170" formatCode="0.0%"/>
    <numFmt numFmtId="171" formatCode="_(* #,##0_);_(* \(#,##0\);_(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 (Hoofdtekst)"/>
    </font>
    <font>
      <b/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FF0000"/>
      <name val="Calibri (Hoofdtekst)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5" tint="-0.249977111117893"/>
      <name val="Calibri (Hoofdtekst)"/>
    </font>
    <font>
      <sz val="8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/>
    </xf>
    <xf numFmtId="9" fontId="2" fillId="2" borderId="8" xfId="3" applyFont="1" applyFill="1" applyBorder="1" applyAlignment="1">
      <alignment horizontal="center"/>
    </xf>
    <xf numFmtId="9" fontId="2" fillId="2" borderId="9" xfId="3" applyFont="1" applyFill="1" applyBorder="1" applyAlignment="1">
      <alignment horizontal="center"/>
    </xf>
    <xf numFmtId="0" fontId="2" fillId="0" borderId="4" xfId="0" applyFont="1" applyBorder="1"/>
    <xf numFmtId="0" fontId="4" fillId="0" borderId="4" xfId="0" applyFont="1" applyBorder="1"/>
    <xf numFmtId="0" fontId="5" fillId="0" borderId="4" xfId="0" applyFont="1" applyBorder="1"/>
    <xf numFmtId="14" fontId="5" fillId="0" borderId="4" xfId="0" applyNumberFormat="1" applyFont="1" applyBorder="1"/>
    <xf numFmtId="165" fontId="5" fillId="0" borderId="4" xfId="0" applyNumberFormat="1" applyFont="1" applyBorder="1"/>
    <xf numFmtId="44" fontId="5" fillId="0" borderId="4" xfId="2" applyFont="1" applyBorder="1"/>
    <xf numFmtId="9" fontId="5" fillId="0" borderId="4" xfId="3" applyFont="1" applyBorder="1"/>
    <xf numFmtId="44" fontId="5" fillId="0" borderId="4" xfId="0" applyNumberFormat="1" applyFont="1" applyBorder="1"/>
    <xf numFmtId="0" fontId="6" fillId="0" borderId="4" xfId="0" applyFont="1" applyBorder="1"/>
    <xf numFmtId="166" fontId="5" fillId="0" borderId="4" xfId="0" applyNumberFormat="1" applyFont="1" applyBorder="1"/>
    <xf numFmtId="0" fontId="5" fillId="0" borderId="4" xfId="0" applyFont="1" applyBorder="1" applyAlignment="1">
      <alignment horizontal="center"/>
    </xf>
    <xf numFmtId="0" fontId="7" fillId="0" borderId="4" xfId="0" applyFont="1" applyBorder="1"/>
    <xf numFmtId="2" fontId="5" fillId="0" borderId="4" xfId="0" applyNumberFormat="1" applyFont="1" applyBorder="1"/>
    <xf numFmtId="9" fontId="8" fillId="0" borderId="4" xfId="3" applyFont="1" applyBorder="1"/>
    <xf numFmtId="0" fontId="5" fillId="0" borderId="0" xfId="0" applyFont="1"/>
    <xf numFmtId="14" fontId="5" fillId="0" borderId="0" xfId="0" applyNumberFormat="1" applyFont="1"/>
    <xf numFmtId="165" fontId="5" fillId="0" borderId="0" xfId="0" applyNumberFormat="1" applyFont="1"/>
    <xf numFmtId="44" fontId="5" fillId="0" borderId="0" xfId="2" applyFont="1" applyBorder="1"/>
    <xf numFmtId="9" fontId="5" fillId="0" borderId="0" xfId="3" applyFont="1" applyBorder="1"/>
    <xf numFmtId="166" fontId="5" fillId="0" borderId="0" xfId="0" applyNumberFormat="1" applyFont="1"/>
    <xf numFmtId="0" fontId="5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/>
    </xf>
    <xf numFmtId="9" fontId="2" fillId="3" borderId="8" xfId="3" applyFont="1" applyFill="1" applyBorder="1" applyAlignment="1">
      <alignment horizontal="center"/>
    </xf>
    <xf numFmtId="9" fontId="2" fillId="3" borderId="9" xfId="3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2" fontId="8" fillId="0" borderId="4" xfId="0" applyNumberFormat="1" applyFont="1" applyBorder="1"/>
    <xf numFmtId="44" fontId="5" fillId="0" borderId="4" xfId="3" applyNumberFormat="1" applyFont="1" applyBorder="1"/>
    <xf numFmtId="2" fontId="6" fillId="0" borderId="4" xfId="0" applyNumberFormat="1" applyFont="1" applyBorder="1"/>
    <xf numFmtId="9" fontId="6" fillId="0" borderId="4" xfId="3" applyFont="1" applyBorder="1"/>
    <xf numFmtId="2" fontId="5" fillId="0" borderId="0" xfId="0" applyNumberFormat="1" applyFont="1"/>
    <xf numFmtId="44" fontId="5" fillId="0" borderId="0" xfId="0" applyNumberFormat="1" applyFont="1"/>
    <xf numFmtId="9" fontId="8" fillId="0" borderId="0" xfId="3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/>
    </xf>
    <xf numFmtId="9" fontId="2" fillId="4" borderId="8" xfId="3" applyFont="1" applyFill="1" applyBorder="1" applyAlignment="1">
      <alignment horizontal="center"/>
    </xf>
    <xf numFmtId="9" fontId="2" fillId="4" borderId="9" xfId="3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5" fillId="0" borderId="0" xfId="3" applyFont="1"/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/>
    </xf>
    <xf numFmtId="9" fontId="2" fillId="5" borderId="4" xfId="3" applyFont="1" applyFill="1" applyBorder="1" applyAlignment="1">
      <alignment horizontal="center"/>
    </xf>
    <xf numFmtId="0" fontId="9" fillId="0" borderId="4" xfId="0" applyFont="1" applyBorder="1"/>
    <xf numFmtId="44" fontId="5" fillId="0" borderId="0" xfId="2" applyFont="1"/>
    <xf numFmtId="0" fontId="2" fillId="6" borderId="8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164" fontId="2" fillId="6" borderId="8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164" fontId="2" fillId="6" borderId="8" xfId="0" applyNumberFormat="1" applyFont="1" applyFill="1" applyBorder="1" applyAlignment="1">
      <alignment horizontal="center"/>
    </xf>
    <xf numFmtId="9" fontId="2" fillId="6" borderId="4" xfId="3" applyFont="1" applyFill="1" applyBorder="1" applyAlignment="1">
      <alignment horizontal="center"/>
    </xf>
    <xf numFmtId="0" fontId="5" fillId="7" borderId="4" xfId="0" applyFont="1" applyFill="1" applyBorder="1"/>
    <xf numFmtId="167" fontId="5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2" fontId="5" fillId="0" borderId="4" xfId="2" applyNumberFormat="1" applyFont="1" applyBorder="1"/>
    <xf numFmtId="168" fontId="5" fillId="0" borderId="4" xfId="0" applyNumberFormat="1" applyFont="1" applyBorder="1"/>
    <xf numFmtId="0" fontId="2" fillId="8" borderId="8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164" fontId="2" fillId="8" borderId="8" xfId="0" applyNumberFormat="1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164" fontId="2" fillId="8" borderId="8" xfId="0" applyNumberFormat="1" applyFont="1" applyFill="1" applyBorder="1" applyAlignment="1">
      <alignment horizontal="center"/>
    </xf>
    <xf numFmtId="9" fontId="2" fillId="8" borderId="4" xfId="3" applyFont="1" applyFill="1" applyBorder="1" applyAlignment="1">
      <alignment horizontal="center"/>
    </xf>
    <xf numFmtId="0" fontId="8" fillId="0" borderId="4" xfId="0" applyFont="1" applyBorder="1"/>
    <xf numFmtId="43" fontId="5" fillId="0" borderId="4" xfId="1" applyFont="1" applyBorder="1"/>
    <xf numFmtId="169" fontId="5" fillId="0" borderId="4" xfId="0" applyNumberFormat="1" applyFont="1" applyBorder="1"/>
    <xf numFmtId="2" fontId="11" fillId="0" borderId="7" xfId="0" applyNumberFormat="1" applyFont="1" applyBorder="1"/>
    <xf numFmtId="170" fontId="6" fillId="0" borderId="4" xfId="3" applyNumberFormat="1" applyFont="1" applyBorder="1"/>
    <xf numFmtId="169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right"/>
    </xf>
    <xf numFmtId="43" fontId="6" fillId="0" borderId="4" xfId="0" applyNumberFormat="1" applyFont="1" applyBorder="1" applyAlignment="1">
      <alignment horizontal="left"/>
    </xf>
    <xf numFmtId="171" fontId="5" fillId="0" borderId="4" xfId="0" applyNumberFormat="1" applyFont="1" applyBorder="1"/>
    <xf numFmtId="1" fontId="5" fillId="0" borderId="4" xfId="0" applyNumberFormat="1" applyFont="1" applyBorder="1"/>
  </cellXfs>
  <cellStyles count="4">
    <cellStyle name="Komma" xfId="1" builtinId="3"/>
    <cellStyle name="Procent" xfId="3" builtinId="5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08d4e1cd3418f22/Documenten/1.%20Tabellen%20voor%20nieuwsbrief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 data"/>
      <sheetName val="crypto"/>
      <sheetName val="2021"/>
      <sheetName val="Copper plays"/>
      <sheetName val="Metals all"/>
      <sheetName val="Highscore List"/>
      <sheetName val="6B "/>
      <sheetName val="Top 10x"/>
      <sheetName val="Optie cal"/>
      <sheetName val="Crescat"/>
      <sheetName val="Formules"/>
      <sheetName val="Dividend"/>
      <sheetName val="Gouddichtheid"/>
      <sheetName val="Watchlist"/>
      <sheetName val="2020"/>
      <sheetName val="2019"/>
      <sheetName val="Opties"/>
      <sheetName val="SHORT"/>
      <sheetName val="Blad1"/>
      <sheetName val="Blad3"/>
      <sheetName val="2018"/>
      <sheetName val="Mijnen"/>
      <sheetName val="Blad2"/>
      <sheetName val="Stockpicking"/>
      <sheetName val="BEARMARKET SURVIVAL"/>
    </sheetNames>
    <sheetDataSet>
      <sheetData sheetId="0">
        <row r="38">
          <cell r="J38">
            <v>7.0000000000000007E-2</v>
          </cell>
        </row>
      </sheetData>
      <sheetData sheetId="1"/>
      <sheetData sheetId="2">
        <row r="3">
          <cell r="A3" t="str">
            <v>Investment</v>
          </cell>
          <cell r="B3" t="str">
            <v>Ticker</v>
          </cell>
          <cell r="C3" t="str">
            <v>Buy date</v>
          </cell>
          <cell r="D3" t="str">
            <v>Shares</v>
          </cell>
          <cell r="E3" t="str">
            <v>exch. rate buy</v>
          </cell>
          <cell r="F3" t="str">
            <v>Buy price</v>
          </cell>
          <cell r="G3" t="str">
            <v>Euro spent</v>
          </cell>
          <cell r="H3" t="str">
            <v>Price now</v>
          </cell>
          <cell r="I3" t="str">
            <v>Dividends</v>
          </cell>
          <cell r="J3" t="str">
            <v>exch. Rate now</v>
          </cell>
          <cell r="K3" t="str">
            <v>Euro now</v>
          </cell>
          <cell r="L3" t="str">
            <v>Return%</v>
          </cell>
          <cell r="M3" t="str">
            <v>Return€</v>
          </cell>
        </row>
        <row r="4">
          <cell r="B4" t="str">
            <v>SAND</v>
          </cell>
          <cell r="C4">
            <v>44193</v>
          </cell>
          <cell r="D4">
            <v>100</v>
          </cell>
          <cell r="E4">
            <v>1.1766000000000001</v>
          </cell>
          <cell r="F4">
            <v>6.32</v>
          </cell>
          <cell r="G4">
            <v>537.14091449940497</v>
          </cell>
          <cell r="H4">
            <v>4.97</v>
          </cell>
          <cell r="I4">
            <v>6.7000000000000004E-2</v>
          </cell>
          <cell r="J4">
            <v>0.98638784770171628</v>
          </cell>
          <cell r="K4">
            <v>510.65106000000003</v>
          </cell>
          <cell r="L4">
            <v>-4.9316396841771928E-2</v>
          </cell>
          <cell r="M4">
            <v>-26.489854499404942</v>
          </cell>
        </row>
        <row r="5">
          <cell r="B5" t="str">
            <v>SAND</v>
          </cell>
          <cell r="C5">
            <v>44683</v>
          </cell>
          <cell r="D5">
            <v>100</v>
          </cell>
          <cell r="E5">
            <v>1.0499000000000001</v>
          </cell>
          <cell r="F5">
            <v>6.8250000000000002</v>
          </cell>
          <cell r="G5">
            <v>650.0619106581579</v>
          </cell>
          <cell r="H5">
            <v>4.97</v>
          </cell>
          <cell r="I5">
            <v>3.5000000000000003E-2</v>
          </cell>
          <cell r="J5">
            <v>0.98638784770171628</v>
          </cell>
          <cell r="K5">
            <v>507.40689999999995</v>
          </cell>
          <cell r="L5">
            <v>-0.21944834533333338</v>
          </cell>
          <cell r="M5">
            <v>-142.65501065815795</v>
          </cell>
        </row>
        <row r="6">
          <cell r="B6" t="str">
            <v>SAND</v>
          </cell>
          <cell r="C6">
            <v>44690</v>
          </cell>
          <cell r="D6">
            <v>100</v>
          </cell>
          <cell r="E6">
            <v>1.0529999999999999</v>
          </cell>
          <cell r="F6">
            <v>6.48</v>
          </cell>
          <cell r="G6">
            <v>615.38461538461547</v>
          </cell>
          <cell r="H6">
            <v>4.97</v>
          </cell>
          <cell r="I6">
            <v>0</v>
          </cell>
          <cell r="J6">
            <v>0.98638784770171628</v>
          </cell>
          <cell r="K6">
            <v>503.85859999999997</v>
          </cell>
          <cell r="L6">
            <v>-0.18122977500000018</v>
          </cell>
          <cell r="M6">
            <v>-111.5260153846155</v>
          </cell>
        </row>
        <row r="7">
          <cell r="B7" t="str">
            <v>WPM</v>
          </cell>
          <cell r="C7">
            <v>44195</v>
          </cell>
          <cell r="D7">
            <v>45</v>
          </cell>
          <cell r="E7">
            <v>1.1637</v>
          </cell>
          <cell r="F7">
            <v>37.909999999999997</v>
          </cell>
          <cell r="G7">
            <v>1465.9706109822118</v>
          </cell>
          <cell r="H7">
            <v>32.69</v>
          </cell>
          <cell r="I7">
            <v>1.02</v>
          </cell>
          <cell r="J7">
            <v>0.98638784770171628</v>
          </cell>
          <cell r="K7">
            <v>1537.88391</v>
          </cell>
          <cell r="L7">
            <v>4.9055075510419474E-2</v>
          </cell>
          <cell r="M7">
            <v>71.913299017788177</v>
          </cell>
        </row>
        <row r="8">
          <cell r="B8" t="str">
            <v>VOX</v>
          </cell>
          <cell r="C8">
            <v>44210</v>
          </cell>
          <cell r="D8">
            <v>200</v>
          </cell>
          <cell r="E8">
            <v>1.56</v>
          </cell>
          <cell r="F8">
            <v>2.52</v>
          </cell>
          <cell r="G8">
            <v>323.07692307692304</v>
          </cell>
          <cell r="H8">
            <v>2.84</v>
          </cell>
          <cell r="I8">
            <v>0</v>
          </cell>
          <cell r="J8">
            <v>1.3457139012245998</v>
          </cell>
          <cell r="K8">
            <v>422.0807999999999</v>
          </cell>
          <cell r="L8">
            <v>0.30644057142857128</v>
          </cell>
          <cell r="M8">
            <v>99.003876923076859</v>
          </cell>
        </row>
        <row r="10">
          <cell r="B10" t="str">
            <v>SILV</v>
          </cell>
          <cell r="C10">
            <v>44211</v>
          </cell>
          <cell r="D10">
            <v>50</v>
          </cell>
          <cell r="E10">
            <v>1.1615</v>
          </cell>
          <cell r="F10">
            <v>8.2349999999999994</v>
          </cell>
          <cell r="G10">
            <v>354.49849332759362</v>
          </cell>
          <cell r="H10">
            <v>5.31</v>
          </cell>
          <cell r="I10">
            <v>0</v>
          </cell>
          <cell r="J10">
            <v>0.98638784770171628</v>
          </cell>
          <cell r="K10">
            <v>269.16390000000001</v>
          </cell>
          <cell r="L10">
            <v>-0.24071919890710378</v>
          </cell>
          <cell r="M10">
            <v>-85.334593327593609</v>
          </cell>
        </row>
        <row r="11">
          <cell r="B11" t="str">
            <v>PSLV</v>
          </cell>
          <cell r="C11">
            <v>44250</v>
          </cell>
          <cell r="D11">
            <v>200</v>
          </cell>
          <cell r="E11">
            <v>1.1871</v>
          </cell>
          <cell r="F11">
            <v>8.9</v>
          </cell>
          <cell r="G11">
            <v>1499.4524471400891</v>
          </cell>
          <cell r="H11">
            <v>6.65</v>
          </cell>
          <cell r="I11">
            <v>0</v>
          </cell>
          <cell r="J11">
            <v>0.98638784770171628</v>
          </cell>
          <cell r="K11">
            <v>1348.354</v>
          </cell>
          <cell r="L11">
            <v>-0.10076908235955044</v>
          </cell>
          <cell r="M11">
            <v>-151.09844714008909</v>
          </cell>
        </row>
        <row r="12">
          <cell r="B12" t="str">
            <v>SPPP</v>
          </cell>
          <cell r="C12">
            <v>44295</v>
          </cell>
          <cell r="D12">
            <v>200</v>
          </cell>
          <cell r="E12">
            <v>1.1847000000000001</v>
          </cell>
          <cell r="F12">
            <v>18.54</v>
          </cell>
          <cell r="G12">
            <v>3129.9063053937703</v>
          </cell>
          <cell r="H12">
            <v>13.9</v>
          </cell>
          <cell r="I12">
            <v>0</v>
          </cell>
          <cell r="J12">
            <v>0.98638784770171628</v>
          </cell>
          <cell r="K12">
            <v>2818.364</v>
          </cell>
          <cell r="L12">
            <v>-9.9537262459546819E-2</v>
          </cell>
          <cell r="M12">
            <v>-311.54230539377022</v>
          </cell>
        </row>
        <row r="13">
          <cell r="B13" t="str">
            <v>EMPR</v>
          </cell>
          <cell r="C13">
            <v>44313</v>
          </cell>
          <cell r="D13">
            <v>3000</v>
          </cell>
          <cell r="E13">
            <v>1.4043000000000001</v>
          </cell>
          <cell r="F13">
            <v>0.25169999999999998</v>
          </cell>
          <cell r="G13">
            <v>537.70561845759448</v>
          </cell>
          <cell r="H13">
            <v>0.29499999999999998</v>
          </cell>
          <cell r="I13">
            <v>0</v>
          </cell>
          <cell r="J13">
            <v>1.3457139012245998</v>
          </cell>
          <cell r="K13">
            <v>657.6434999999999</v>
          </cell>
          <cell r="L13">
            <v>0.22305491597139446</v>
          </cell>
          <cell r="M13">
            <v>119.93788154240542</v>
          </cell>
        </row>
        <row r="14">
          <cell r="B14" t="str">
            <v>GROY</v>
          </cell>
          <cell r="C14">
            <v>44341</v>
          </cell>
          <cell r="D14">
            <v>300</v>
          </cell>
          <cell r="E14">
            <v>1.1656</v>
          </cell>
          <cell r="F14">
            <v>4.16</v>
          </cell>
          <cell r="G14">
            <v>1070.6932052161976</v>
          </cell>
          <cell r="H14">
            <v>2.4900000000000002</v>
          </cell>
          <cell r="I14">
            <v>0.03</v>
          </cell>
          <cell r="J14">
            <v>0.98638784770171628</v>
          </cell>
          <cell r="K14">
            <v>1115.4328</v>
          </cell>
          <cell r="L14">
            <v>4.1785634358974449E-2</v>
          </cell>
          <cell r="M14">
            <v>44.739594783802431</v>
          </cell>
        </row>
        <row r="15">
          <cell r="B15" t="str">
            <v>GROY</v>
          </cell>
          <cell r="C15">
            <v>44840</v>
          </cell>
          <cell r="D15">
            <v>100</v>
          </cell>
          <cell r="E15">
            <v>0.98080000000000001</v>
          </cell>
          <cell r="F15">
            <v>2.4</v>
          </cell>
          <cell r="G15">
            <v>244.69820554649266</v>
          </cell>
          <cell r="H15">
            <v>2.4900000000000002</v>
          </cell>
          <cell r="I15">
            <v>0</v>
          </cell>
          <cell r="J15">
            <v>0.98638784770171628</v>
          </cell>
          <cell r="K15">
            <v>252.43620000000004</v>
          </cell>
          <cell r="L15">
            <v>3.1622604000000172E-2</v>
          </cell>
          <cell r="M15">
            <v>7.7379944535073832</v>
          </cell>
        </row>
        <row r="16">
          <cell r="B16" t="str">
            <v>MTA</v>
          </cell>
          <cell r="C16">
            <v>44368</v>
          </cell>
          <cell r="D16">
            <v>300</v>
          </cell>
          <cell r="E16">
            <v>1.1375</v>
          </cell>
          <cell r="F16">
            <v>7.49</v>
          </cell>
          <cell r="G16">
            <v>1975.3846153846155</v>
          </cell>
          <cell r="H16">
            <v>4.67</v>
          </cell>
          <cell r="I16">
            <v>0</v>
          </cell>
          <cell r="J16">
            <v>0.98638784770171628</v>
          </cell>
          <cell r="K16">
            <v>1420.3338000000001</v>
          </cell>
          <cell r="L16">
            <v>-0.28098366822429904</v>
          </cell>
          <cell r="M16">
            <v>-555.05081538461536</v>
          </cell>
        </row>
        <row r="17">
          <cell r="B17" t="str">
            <v>MTA</v>
          </cell>
          <cell r="C17">
            <v>44726</v>
          </cell>
          <cell r="D17">
            <v>100</v>
          </cell>
          <cell r="E17">
            <v>1.0409999999999999</v>
          </cell>
          <cell r="F17">
            <v>5.15</v>
          </cell>
          <cell r="G17">
            <v>494.71661863592703</v>
          </cell>
          <cell r="H17">
            <v>4.67</v>
          </cell>
          <cell r="I17">
            <v>0</v>
          </cell>
          <cell r="J17">
            <v>0.98638784770171628</v>
          </cell>
          <cell r="K17">
            <v>473.44460000000004</v>
          </cell>
          <cell r="L17">
            <v>-4.2998391067961168E-2</v>
          </cell>
          <cell r="M17">
            <v>-21.272018635926997</v>
          </cell>
        </row>
        <row r="18">
          <cell r="B18" t="str">
            <v>MTA</v>
          </cell>
          <cell r="C18">
            <v>44806</v>
          </cell>
          <cell r="D18">
            <v>100</v>
          </cell>
          <cell r="E18">
            <v>0.99550000000000005</v>
          </cell>
          <cell r="F18">
            <v>3.99</v>
          </cell>
          <cell r="G18">
            <v>400.80361627322952</v>
          </cell>
          <cell r="H18">
            <v>4.67</v>
          </cell>
          <cell r="I18">
            <v>0</v>
          </cell>
          <cell r="J18">
            <v>0.98638784770171628</v>
          </cell>
          <cell r="K18">
            <v>473.44460000000004</v>
          </cell>
          <cell r="L18">
            <v>0.18123834411027581</v>
          </cell>
          <cell r="M18">
            <v>72.640983726770514</v>
          </cell>
        </row>
        <row r="19">
          <cell r="B19" t="str">
            <v>EXK</v>
          </cell>
          <cell r="C19">
            <v>44388</v>
          </cell>
          <cell r="D19">
            <v>100</v>
          </cell>
          <cell r="E19">
            <v>1.18</v>
          </cell>
          <cell r="F19">
            <v>5.29</v>
          </cell>
          <cell r="G19">
            <v>448.30508474576271</v>
          </cell>
          <cell r="H19">
            <v>3.43</v>
          </cell>
          <cell r="I19">
            <v>0</v>
          </cell>
          <cell r="J19">
            <v>0.98638784770171628</v>
          </cell>
          <cell r="K19">
            <v>347.73340000000002</v>
          </cell>
          <cell r="L19">
            <v>-0.22433759546313795</v>
          </cell>
          <cell r="M19">
            <v>-100.5716847457627</v>
          </cell>
        </row>
        <row r="20">
          <cell r="B20" t="str">
            <v>FISH</v>
          </cell>
          <cell r="C20">
            <v>44433</v>
          </cell>
          <cell r="D20">
            <v>300</v>
          </cell>
          <cell r="E20">
            <v>1.4830000000000001</v>
          </cell>
          <cell r="F20">
            <v>1.27</v>
          </cell>
          <cell r="G20">
            <v>256.91166554281858</v>
          </cell>
          <cell r="H20">
            <v>0.8</v>
          </cell>
          <cell r="I20">
            <v>0.10500000000000001</v>
          </cell>
          <cell r="J20">
            <v>1.3457139012245998</v>
          </cell>
          <cell r="K20">
            <v>201.75164999999998</v>
          </cell>
          <cell r="L20">
            <v>-0.21470420748031493</v>
          </cell>
          <cell r="M20">
            <v>-55.160015542818599</v>
          </cell>
        </row>
        <row r="21">
          <cell r="B21" t="str">
            <v>SBSW</v>
          </cell>
          <cell r="C21">
            <v>44517</v>
          </cell>
          <cell r="D21">
            <v>40</v>
          </cell>
          <cell r="E21">
            <v>1.1301000000000001</v>
          </cell>
          <cell r="F21">
            <v>12.82</v>
          </cell>
          <cell r="G21">
            <v>453.76515352623653</v>
          </cell>
          <cell r="H21">
            <v>9.6300000000000008</v>
          </cell>
          <cell r="I21">
            <v>0.75</v>
          </cell>
          <cell r="J21">
            <v>0.98638784770171628</v>
          </cell>
          <cell r="K21">
            <v>420.9297600000001</v>
          </cell>
          <cell r="L21">
            <v>-7.2362087020280422E-2</v>
          </cell>
          <cell r="M21">
            <v>-32.83539352623643</v>
          </cell>
        </row>
        <row r="22">
          <cell r="B22" t="str">
            <v>SBSW</v>
          </cell>
          <cell r="D22">
            <v>60</v>
          </cell>
          <cell r="E22">
            <v>1.0878000000000001</v>
          </cell>
          <cell r="F22">
            <v>15.22</v>
          </cell>
          <cell r="G22">
            <v>839.49255377826807</v>
          </cell>
          <cell r="H22">
            <v>9.6300000000000008</v>
          </cell>
          <cell r="I22">
            <v>0.75</v>
          </cell>
          <cell r="J22">
            <v>0.98638784770171628</v>
          </cell>
          <cell r="K22">
            <v>631.39464000000009</v>
          </cell>
          <cell r="L22">
            <v>-0.24788535984231264</v>
          </cell>
          <cell r="M22">
            <v>-208.09791377826798</v>
          </cell>
        </row>
        <row r="23">
          <cell r="B23" t="str">
            <v>SBSW</v>
          </cell>
          <cell r="D23">
            <v>50</v>
          </cell>
          <cell r="E23">
            <v>1.0529999999999999</v>
          </cell>
          <cell r="F23">
            <v>11.875</v>
          </cell>
          <cell r="G23">
            <v>563.8651471984806</v>
          </cell>
          <cell r="H23">
            <v>9.6300000000000008</v>
          </cell>
          <cell r="I23">
            <v>0.75</v>
          </cell>
          <cell r="J23">
            <v>0.98638784770171628</v>
          </cell>
          <cell r="K23">
            <v>526.1622000000001</v>
          </cell>
          <cell r="L23">
            <v>-6.6865184673684144E-2</v>
          </cell>
          <cell r="M23">
            <v>-37.702947198480501</v>
          </cell>
        </row>
        <row r="24">
          <cell r="B24" t="str">
            <v>AG</v>
          </cell>
          <cell r="C24">
            <v>44589</v>
          </cell>
          <cell r="D24">
            <v>50</v>
          </cell>
          <cell r="E24">
            <v>1.1152</v>
          </cell>
          <cell r="F24">
            <v>9.56</v>
          </cell>
          <cell r="G24">
            <v>428.62266857962697</v>
          </cell>
          <cell r="H24">
            <v>8.4499999999999993</v>
          </cell>
          <cell r="I24">
            <v>0</v>
          </cell>
          <cell r="J24">
            <v>0.98638784770171628</v>
          </cell>
          <cell r="K24">
            <v>428.33049999999997</v>
          </cell>
          <cell r="L24">
            <v>-6.8164518828458848E-4</v>
          </cell>
          <cell r="M24">
            <v>-0.2921685796270026</v>
          </cell>
        </row>
        <row r="28">
          <cell r="A28" t="str">
            <v xml:space="preserve">1.Tudor Gold Corp </v>
          </cell>
          <cell r="B28" t="str">
            <v>TUD^</v>
          </cell>
          <cell r="C28">
            <v>44054</v>
          </cell>
          <cell r="D28">
            <v>400</v>
          </cell>
          <cell r="E28">
            <v>1.49</v>
          </cell>
          <cell r="F28">
            <v>2.355</v>
          </cell>
          <cell r="G28">
            <v>632.21476510067112</v>
          </cell>
          <cell r="H28">
            <v>0.98</v>
          </cell>
          <cell r="I28">
            <v>0</v>
          </cell>
          <cell r="J28">
            <v>1.3457139012245998</v>
          </cell>
          <cell r="K28">
            <v>291.29519999999997</v>
          </cell>
          <cell r="L28">
            <v>-0.53924644585987269</v>
          </cell>
          <cell r="M28">
            <v>-340.91956510067115</v>
          </cell>
        </row>
        <row r="29">
          <cell r="A29" t="str">
            <v>7.Silver Viper Minerals</v>
          </cell>
          <cell r="B29" t="str">
            <v>VIPR</v>
          </cell>
          <cell r="C29">
            <v>44096</v>
          </cell>
          <cell r="D29">
            <v>500</v>
          </cell>
          <cell r="E29">
            <v>1.56</v>
          </cell>
          <cell r="F29">
            <v>0.6</v>
          </cell>
          <cell r="G29">
            <v>192.30769230769229</v>
          </cell>
          <cell r="H29">
            <v>0.185</v>
          </cell>
          <cell r="I29">
            <v>0</v>
          </cell>
          <cell r="J29">
            <v>1.3457139012245998</v>
          </cell>
          <cell r="K29">
            <v>68.736750000000001</v>
          </cell>
          <cell r="L29">
            <v>-0.6425689</v>
          </cell>
          <cell r="M29">
            <v>-123.57094230769229</v>
          </cell>
        </row>
        <row r="30">
          <cell r="A30" t="str">
            <v>12. Fortune Bay Corp</v>
          </cell>
          <cell r="B30" t="str">
            <v>FOR</v>
          </cell>
          <cell r="C30">
            <v>44159</v>
          </cell>
          <cell r="D30">
            <v>300</v>
          </cell>
          <cell r="E30">
            <v>1.55</v>
          </cell>
          <cell r="F30">
            <v>1.19</v>
          </cell>
          <cell r="G30">
            <v>230.32258064516128</v>
          </cell>
          <cell r="H30">
            <v>0.25</v>
          </cell>
          <cell r="I30">
            <v>0</v>
          </cell>
          <cell r="J30">
            <v>1.3457139012245998</v>
          </cell>
          <cell r="K30">
            <v>55.732500000000002</v>
          </cell>
          <cell r="L30">
            <v>-0.75802415966386549</v>
          </cell>
          <cell r="M30">
            <v>-174.59008064516127</v>
          </cell>
        </row>
        <row r="31">
          <cell r="A31" t="str">
            <v>15. Reyna Silver Corp</v>
          </cell>
          <cell r="B31" t="str">
            <v>RSLV</v>
          </cell>
          <cell r="C31">
            <v>44203</v>
          </cell>
          <cell r="D31">
            <v>2000</v>
          </cell>
          <cell r="E31">
            <v>1.4155</v>
          </cell>
          <cell r="F31">
            <v>0.57399999999999995</v>
          </cell>
          <cell r="G31">
            <v>811.0208406923349</v>
          </cell>
          <cell r="H31">
            <v>0.32</v>
          </cell>
          <cell r="I31">
            <v>0</v>
          </cell>
          <cell r="J31">
            <v>1.3457139012245998</v>
          </cell>
          <cell r="K31">
            <v>475.58399999999995</v>
          </cell>
          <cell r="L31">
            <v>-0.41359829965156802</v>
          </cell>
          <cell r="M31">
            <v>-335.43684069233495</v>
          </cell>
        </row>
        <row r="32">
          <cell r="B32" t="str">
            <v>AOT^</v>
          </cell>
          <cell r="C32">
            <v>43837</v>
          </cell>
          <cell r="D32">
            <v>720</v>
          </cell>
          <cell r="E32">
            <v>1.45</v>
          </cell>
          <cell r="F32">
            <v>0.81</v>
          </cell>
          <cell r="G32">
            <v>402.20689655172418</v>
          </cell>
          <cell r="H32">
            <v>0.36</v>
          </cell>
          <cell r="I32">
            <v>0</v>
          </cell>
          <cell r="J32">
            <v>1.3457139012245998</v>
          </cell>
          <cell r="K32">
            <v>192.61151999999998</v>
          </cell>
          <cell r="L32">
            <v>-0.52111333333333343</v>
          </cell>
          <cell r="M32">
            <v>-209.5953765517242</v>
          </cell>
        </row>
        <row r="33">
          <cell r="B33" t="str">
            <v>SVE</v>
          </cell>
          <cell r="C33">
            <v>44246</v>
          </cell>
          <cell r="D33">
            <v>2000</v>
          </cell>
          <cell r="E33">
            <v>1.47</v>
          </cell>
          <cell r="F33">
            <v>0.497</v>
          </cell>
          <cell r="G33">
            <v>676.19047619047615</v>
          </cell>
          <cell r="H33">
            <v>0.25</v>
          </cell>
          <cell r="I33">
            <v>0</v>
          </cell>
          <cell r="J33">
            <v>1.3457139012245998</v>
          </cell>
          <cell r="K33">
            <v>371.55</v>
          </cell>
          <cell r="L33">
            <v>-0.45052464788732388</v>
          </cell>
          <cell r="M33">
            <v>-304.64047619047614</v>
          </cell>
        </row>
        <row r="34">
          <cell r="B34" t="str">
            <v>FF</v>
          </cell>
          <cell r="C34">
            <v>44376</v>
          </cell>
          <cell r="D34">
            <v>2000</v>
          </cell>
          <cell r="E34">
            <v>1.46</v>
          </cell>
          <cell r="F34">
            <v>0.375</v>
          </cell>
          <cell r="G34">
            <v>513.69863013698637</v>
          </cell>
          <cell r="H34">
            <v>0.215</v>
          </cell>
          <cell r="I34">
            <v>0</v>
          </cell>
          <cell r="J34">
            <v>1.3457139012245998</v>
          </cell>
          <cell r="K34">
            <v>319.53299999999996</v>
          </cell>
          <cell r="L34">
            <v>-0.37797576000000016</v>
          </cell>
          <cell r="M34">
            <v>-194.16563013698641</v>
          </cell>
        </row>
        <row r="35">
          <cell r="B35" t="str">
            <v>TML</v>
          </cell>
          <cell r="C35">
            <v>44396</v>
          </cell>
          <cell r="D35">
            <v>66</v>
          </cell>
          <cell r="E35">
            <v>1.5044</v>
          </cell>
          <cell r="F35">
            <v>0.72899999999999998</v>
          </cell>
          <cell r="G35">
            <v>0</v>
          </cell>
          <cell r="H35">
            <v>0.315</v>
          </cell>
          <cell r="I35">
            <v>0</v>
          </cell>
          <cell r="J35">
            <v>1.3457139012245998</v>
          </cell>
          <cell r="K35">
            <v>15.449048999999999</v>
          </cell>
          <cell r="L35" t="str">
            <v>SPIN OUT</v>
          </cell>
          <cell r="M35">
            <v>15.449048999999999</v>
          </cell>
        </row>
        <row r="36">
          <cell r="B36" t="str">
            <v>NUG</v>
          </cell>
          <cell r="C36">
            <v>44438</v>
          </cell>
          <cell r="D36">
            <v>5000</v>
          </cell>
          <cell r="E36">
            <v>1.4879</v>
          </cell>
          <cell r="F36">
            <v>6.5000000000000002E-2</v>
          </cell>
          <cell r="G36">
            <v>218.4286578399086</v>
          </cell>
          <cell r="H36">
            <v>0.03</v>
          </cell>
          <cell r="I36">
            <v>0</v>
          </cell>
          <cell r="J36">
            <v>1.3457139012245998</v>
          </cell>
          <cell r="K36">
            <v>111.46499999999999</v>
          </cell>
          <cell r="L36">
            <v>-0.48969608153846161</v>
          </cell>
          <cell r="M36">
            <v>-106.96365783990861</v>
          </cell>
        </row>
        <row r="37">
          <cell r="B37" t="str">
            <v>NVO</v>
          </cell>
          <cell r="C37">
            <v>44498</v>
          </cell>
          <cell r="D37">
            <v>600</v>
          </cell>
          <cell r="E37">
            <v>1.43</v>
          </cell>
          <cell r="F37">
            <v>1.34</v>
          </cell>
          <cell r="G37">
            <v>562.23776223776224</v>
          </cell>
          <cell r="H37">
            <v>0.4</v>
          </cell>
          <cell r="I37">
            <v>0</v>
          </cell>
          <cell r="J37">
            <v>1.3457139012245998</v>
          </cell>
          <cell r="K37">
            <v>178.34399999999999</v>
          </cell>
          <cell r="L37">
            <v>-0.68279611940298512</v>
          </cell>
          <cell r="M37">
            <v>-383.89376223776225</v>
          </cell>
        </row>
        <row r="38">
          <cell r="B38" t="str">
            <v>FFOX</v>
          </cell>
          <cell r="C38">
            <v>44517</v>
          </cell>
          <cell r="D38">
            <v>4000</v>
          </cell>
          <cell r="E38">
            <v>1.3869</v>
          </cell>
          <cell r="F38">
            <v>0.184</v>
          </cell>
          <cell r="G38">
            <v>530.67993366500832</v>
          </cell>
          <cell r="H38">
            <v>0.09</v>
          </cell>
          <cell r="I38">
            <v>0</v>
          </cell>
          <cell r="J38">
            <v>1.3457139012245998</v>
          </cell>
          <cell r="K38">
            <v>267.51599999999996</v>
          </cell>
          <cell r="L38">
            <v>-0.4958995375000001</v>
          </cell>
          <cell r="M38">
            <v>-263.16393366500836</v>
          </cell>
        </row>
        <row r="39">
          <cell r="B39" t="str">
            <v>BRC</v>
          </cell>
          <cell r="C39">
            <v>44621</v>
          </cell>
          <cell r="D39">
            <v>800</v>
          </cell>
          <cell r="E39">
            <v>1.4169</v>
          </cell>
          <cell r="F39">
            <v>0.9</v>
          </cell>
          <cell r="G39">
            <v>508.15159856023712</v>
          </cell>
          <cell r="H39">
            <v>0.47499999999999998</v>
          </cell>
          <cell r="I39">
            <v>0</v>
          </cell>
          <cell r="J39">
            <v>1.3457139012245998</v>
          </cell>
          <cell r="K39">
            <v>282.37799999999999</v>
          </cell>
          <cell r="L39">
            <v>-0.44430362750000002</v>
          </cell>
          <cell r="M39">
            <v>-225.77359856023713</v>
          </cell>
        </row>
        <row r="40">
          <cell r="B40" t="str">
            <v>LIO</v>
          </cell>
          <cell r="C40">
            <v>44628</v>
          </cell>
          <cell r="D40">
            <v>250</v>
          </cell>
          <cell r="E40">
            <v>1.4056999999999999</v>
          </cell>
          <cell r="F40">
            <v>1.25</v>
          </cell>
          <cell r="G40">
            <v>222.30916980863628</v>
          </cell>
          <cell r="H40">
            <v>0.71</v>
          </cell>
          <cell r="I40">
            <v>0</v>
          </cell>
          <cell r="J40">
            <v>1.3457139012245998</v>
          </cell>
          <cell r="K40">
            <v>131.90024999999997</v>
          </cell>
          <cell r="L40">
            <v>-0.40668101944000018</v>
          </cell>
          <cell r="M40">
            <v>-90.408919808636313</v>
          </cell>
        </row>
        <row r="41">
          <cell r="B41" t="str">
            <v>KUYAF</v>
          </cell>
          <cell r="C41">
            <v>44628</v>
          </cell>
          <cell r="D41">
            <v>500</v>
          </cell>
          <cell r="E41">
            <v>1.0812999999999999</v>
          </cell>
          <cell r="F41">
            <v>0.81399999999999995</v>
          </cell>
          <cell r="G41">
            <v>376.39877924720247</v>
          </cell>
          <cell r="H41">
            <v>0.30299999999999999</v>
          </cell>
          <cell r="I41">
            <v>0</v>
          </cell>
          <cell r="J41">
            <v>0.98638784770171628</v>
          </cell>
          <cell r="K41">
            <v>153.5907</v>
          </cell>
          <cell r="L41">
            <v>-0.59194687000000001</v>
          </cell>
          <cell r="M41">
            <v>-222.80807924720247</v>
          </cell>
        </row>
        <row r="42">
          <cell r="B42" t="str">
            <v>ESK</v>
          </cell>
          <cell r="C42">
            <v>44635</v>
          </cell>
          <cell r="D42">
            <v>300</v>
          </cell>
          <cell r="E42">
            <v>1.3724000000000001</v>
          </cell>
          <cell r="F42">
            <v>2.31</v>
          </cell>
          <cell r="G42">
            <v>504.9548236665695</v>
          </cell>
          <cell r="H42">
            <v>1.37</v>
          </cell>
          <cell r="I42">
            <v>0</v>
          </cell>
          <cell r="J42">
            <v>1.3457139012245998</v>
          </cell>
          <cell r="K42">
            <v>305.41409999999996</v>
          </cell>
          <cell r="L42">
            <v>-0.39516549662337669</v>
          </cell>
          <cell r="M42">
            <v>-199.54072366656953</v>
          </cell>
        </row>
        <row r="43">
          <cell r="B43" t="str">
            <v>CBR</v>
          </cell>
          <cell r="C43">
            <v>44651</v>
          </cell>
          <cell r="D43">
            <v>2000</v>
          </cell>
          <cell r="E43">
            <v>1.3779999999999999</v>
          </cell>
          <cell r="F43">
            <v>0.38750000000000001</v>
          </cell>
          <cell r="G43">
            <v>562.40928882438322</v>
          </cell>
          <cell r="H43">
            <v>0.21</v>
          </cell>
          <cell r="I43">
            <v>0</v>
          </cell>
          <cell r="J43">
            <v>1.3457139012245998</v>
          </cell>
          <cell r="K43">
            <v>312.10199999999992</v>
          </cell>
          <cell r="L43">
            <v>-0.44506250838709699</v>
          </cell>
          <cell r="M43">
            <v>-250.30728882438331</v>
          </cell>
        </row>
        <row r="44">
          <cell r="B44" t="str">
            <v>DSV</v>
          </cell>
          <cell r="C44">
            <v>44657</v>
          </cell>
          <cell r="D44">
            <v>500</v>
          </cell>
          <cell r="E44">
            <v>1.3677999999999999</v>
          </cell>
          <cell r="F44">
            <v>1.595</v>
          </cell>
          <cell r="G44">
            <v>583.05307793537065</v>
          </cell>
          <cell r="H44">
            <v>1.1200000000000001</v>
          </cell>
          <cell r="I44">
            <v>0</v>
          </cell>
          <cell r="J44">
            <v>1.3457139012245998</v>
          </cell>
          <cell r="K44">
            <v>416.13600000000002</v>
          </cell>
          <cell r="L44">
            <v>-0.28628110244514099</v>
          </cell>
          <cell r="M44">
            <v>-166.91707793537063</v>
          </cell>
        </row>
        <row r="45">
          <cell r="B45" t="str">
            <v>FYL</v>
          </cell>
          <cell r="C45">
            <v>44676</v>
          </cell>
          <cell r="D45">
            <v>3000</v>
          </cell>
          <cell r="E45">
            <v>1.3337000000000001</v>
          </cell>
          <cell r="F45">
            <v>0.09</v>
          </cell>
          <cell r="G45">
            <v>202.44432780985227</v>
          </cell>
          <cell r="H45">
            <v>0.09</v>
          </cell>
          <cell r="I45">
            <v>0</v>
          </cell>
          <cell r="J45">
            <v>1.3457139012245998</v>
          </cell>
          <cell r="K45">
            <v>200.63699999999997</v>
          </cell>
          <cell r="L45">
            <v>-8.927530000000029E-3</v>
          </cell>
          <cell r="M45">
            <v>-1.8073278098522962</v>
          </cell>
        </row>
        <row r="46">
          <cell r="B46" t="str">
            <v>GLDC</v>
          </cell>
          <cell r="C46">
            <v>44712</v>
          </cell>
          <cell r="D46">
            <v>500</v>
          </cell>
          <cell r="E46">
            <v>1.3587</v>
          </cell>
          <cell r="F46">
            <v>0.57999999999999996</v>
          </cell>
          <cell r="G46">
            <v>213.43931699418562</v>
          </cell>
          <cell r="H46">
            <v>0.55000000000000004</v>
          </cell>
          <cell r="I46">
            <v>0</v>
          </cell>
          <cell r="J46">
            <v>1.3457139012245998</v>
          </cell>
          <cell r="K46">
            <v>204.35249999999999</v>
          </cell>
          <cell r="L46">
            <v>-4.257330431034486E-2</v>
          </cell>
          <cell r="M46">
            <v>-9.0868169941856252</v>
          </cell>
        </row>
        <row r="49">
          <cell r="B49" t="str">
            <v>GGN</v>
          </cell>
          <cell r="C49">
            <v>43906</v>
          </cell>
          <cell r="D49">
            <v>900</v>
          </cell>
          <cell r="E49">
            <v>1.1200000000000001</v>
          </cell>
          <cell r="F49">
            <v>2.5</v>
          </cell>
          <cell r="G49">
            <v>2008.9285714285713</v>
          </cell>
          <cell r="H49">
            <v>3.39</v>
          </cell>
          <cell r="I49">
            <v>0.99</v>
          </cell>
          <cell r="J49">
            <v>0.98638784770171628</v>
          </cell>
          <cell r="K49">
            <v>3996.3996000000002</v>
          </cell>
          <cell r="L49">
            <v>0.98931891200000022</v>
          </cell>
          <cell r="M49">
            <v>1987.4710285714289</v>
          </cell>
        </row>
        <row r="50">
          <cell r="B50" t="str">
            <v>MO</v>
          </cell>
          <cell r="C50">
            <v>44137</v>
          </cell>
          <cell r="D50">
            <v>30</v>
          </cell>
          <cell r="E50">
            <v>1.1639999999999999</v>
          </cell>
          <cell r="F50">
            <v>36.47</v>
          </cell>
          <cell r="G50">
            <v>939.94845360824741</v>
          </cell>
          <cell r="H50">
            <v>44.48</v>
          </cell>
          <cell r="I50">
            <v>7.12</v>
          </cell>
          <cell r="J50">
            <v>0.98638784770171628</v>
          </cell>
          <cell r="K50">
            <v>1569.3623999999998</v>
          </cell>
          <cell r="L50">
            <v>0.66962602467781718</v>
          </cell>
          <cell r="M50">
            <v>629.41394639175235</v>
          </cell>
        </row>
        <row r="51">
          <cell r="B51" t="str">
            <v>RDSA</v>
          </cell>
          <cell r="C51">
            <v>44403</v>
          </cell>
          <cell r="D51">
            <v>100</v>
          </cell>
          <cell r="E51">
            <v>1</v>
          </cell>
          <cell r="F51">
            <v>16.3</v>
          </cell>
          <cell r="G51">
            <v>1630</v>
          </cell>
          <cell r="H51">
            <v>26.824999999999999</v>
          </cell>
          <cell r="I51">
            <v>1.2</v>
          </cell>
          <cell r="J51">
            <v>1</v>
          </cell>
          <cell r="K51">
            <v>2802.5</v>
          </cell>
          <cell r="L51">
            <v>0.71932515337423308</v>
          </cell>
          <cell r="M51">
            <v>1172.5</v>
          </cell>
        </row>
        <row r="52">
          <cell r="B52" t="str">
            <v>IEP</v>
          </cell>
          <cell r="C52">
            <v>44648</v>
          </cell>
          <cell r="D52">
            <v>12</v>
          </cell>
          <cell r="E52">
            <v>1.0988</v>
          </cell>
          <cell r="F52">
            <v>51.5</v>
          </cell>
          <cell r="G52">
            <v>562.43174372042233</v>
          </cell>
          <cell r="H52">
            <v>53.83</v>
          </cell>
          <cell r="I52">
            <v>4</v>
          </cell>
          <cell r="J52">
            <v>0.98638784770171628</v>
          </cell>
          <cell r="K52">
            <v>703.53664800000001</v>
          </cell>
          <cell r="L52">
            <v>0.25088360650873776</v>
          </cell>
          <cell r="M52">
            <v>141.10490427957768</v>
          </cell>
        </row>
        <row r="53">
          <cell r="B53" t="str">
            <v>VALE</v>
          </cell>
          <cell r="C53">
            <v>44651</v>
          </cell>
          <cell r="D53">
            <v>150</v>
          </cell>
          <cell r="E53">
            <v>1.0618000000000001</v>
          </cell>
          <cell r="F53">
            <v>16.25</v>
          </cell>
          <cell r="G53">
            <v>2295.6300621585983</v>
          </cell>
          <cell r="H53">
            <v>14.33</v>
          </cell>
          <cell r="I53">
            <v>0.64</v>
          </cell>
          <cell r="J53">
            <v>0.98638784770171628</v>
          </cell>
          <cell r="K53">
            <v>2276.4879000000001</v>
          </cell>
          <cell r="L53">
            <v>-8.3385221661536873E-3</v>
          </cell>
          <cell r="M53">
            <v>-19.142162158598239</v>
          </cell>
        </row>
        <row r="54">
          <cell r="B54" t="str">
            <v>RIO</v>
          </cell>
          <cell r="C54">
            <v>44678</v>
          </cell>
          <cell r="D54">
            <v>30</v>
          </cell>
          <cell r="E54">
            <v>1.0464</v>
          </cell>
          <cell r="F54">
            <v>66.599999999999994</v>
          </cell>
          <cell r="G54">
            <v>1909.4036697247705</v>
          </cell>
          <cell r="H54">
            <v>55.56</v>
          </cell>
          <cell r="I54">
            <v>2.67</v>
          </cell>
          <cell r="J54">
            <v>0.98638784770171628</v>
          </cell>
          <cell r="K54">
            <v>1771.0072200000002</v>
          </cell>
          <cell r="L54">
            <v>-7.2481503999999808E-2</v>
          </cell>
          <cell r="M54">
            <v>-138.39644972477026</v>
          </cell>
        </row>
        <row r="55">
          <cell r="B55" t="str">
            <v>BHP</v>
          </cell>
          <cell r="C55">
            <v>44678</v>
          </cell>
          <cell r="D55">
            <v>30</v>
          </cell>
          <cell r="E55">
            <v>1.0464</v>
          </cell>
          <cell r="F55">
            <v>62.12</v>
          </cell>
          <cell r="G55">
            <v>1780.9633027522934</v>
          </cell>
          <cell r="H55">
            <v>50.26</v>
          </cell>
          <cell r="I55">
            <v>3.48</v>
          </cell>
          <cell r="J55">
            <v>0.98638784770171628</v>
          </cell>
          <cell r="K55">
            <v>1634.4483599999999</v>
          </cell>
          <cell r="L55">
            <v>-8.2267244095299424E-2</v>
          </cell>
          <cell r="M55">
            <v>-146.51494275229356</v>
          </cell>
        </row>
        <row r="56">
          <cell r="B56" t="str">
            <v>WDS</v>
          </cell>
          <cell r="C56">
            <v>44714</v>
          </cell>
          <cell r="D56">
            <v>7</v>
          </cell>
          <cell r="E56">
            <v>1.0722</v>
          </cell>
          <cell r="F56">
            <v>0</v>
          </cell>
          <cell r="G56">
            <v>0</v>
          </cell>
          <cell r="H56">
            <v>22.84</v>
          </cell>
          <cell r="I56">
            <v>1.07</v>
          </cell>
          <cell r="J56">
            <v>0.98638784770171628</v>
          </cell>
          <cell r="K56">
            <v>169.67970600000001</v>
          </cell>
          <cell r="L56" t="str">
            <v>MERGER</v>
          </cell>
          <cell r="M56">
            <v>169.67970600000001</v>
          </cell>
        </row>
        <row r="57">
          <cell r="B57" t="str">
            <v>FRU</v>
          </cell>
          <cell r="C57">
            <v>44729</v>
          </cell>
          <cell r="D57">
            <v>100</v>
          </cell>
          <cell r="E57">
            <v>1.3684000000000001</v>
          </cell>
          <cell r="F57">
            <v>12.61</v>
          </cell>
          <cell r="G57">
            <v>921.51417714118679</v>
          </cell>
          <cell r="H57">
            <v>16.46</v>
          </cell>
          <cell r="I57">
            <v>0.33999999999999997</v>
          </cell>
          <cell r="J57">
            <v>1.3457139012245998</v>
          </cell>
          <cell r="K57">
            <v>1248.4079999999999</v>
          </cell>
          <cell r="L57">
            <v>0.35473553306899275</v>
          </cell>
          <cell r="M57">
            <v>326.89382285881311</v>
          </cell>
        </row>
        <row r="58">
          <cell r="B58" t="str">
            <v>MPLX</v>
          </cell>
          <cell r="C58">
            <v>44733</v>
          </cell>
          <cell r="D58">
            <v>25</v>
          </cell>
          <cell r="E58">
            <v>1.0536000000000001</v>
          </cell>
          <cell r="F58">
            <v>28.905000000000001</v>
          </cell>
          <cell r="G58">
            <v>685.86275626423685</v>
          </cell>
          <cell r="H58">
            <v>33.32</v>
          </cell>
          <cell r="I58">
            <v>0.7</v>
          </cell>
          <cell r="J58">
            <v>0.98638784770171628</v>
          </cell>
          <cell r="K58">
            <v>862.23690000000011</v>
          </cell>
          <cell r="L58">
            <v>0.25715661351323327</v>
          </cell>
          <cell r="M58">
            <v>176.37414373576325</v>
          </cell>
        </row>
        <row r="59">
          <cell r="B59" t="str">
            <v>VNOM</v>
          </cell>
          <cell r="C59">
            <v>44844</v>
          </cell>
          <cell r="D59">
            <v>35</v>
          </cell>
          <cell r="E59">
            <v>0.97170000000000001</v>
          </cell>
          <cell r="F59">
            <v>32.229999999999997</v>
          </cell>
          <cell r="G59">
            <v>1160.9035710610269</v>
          </cell>
          <cell r="H59">
            <v>33.04</v>
          </cell>
          <cell r="I59">
            <v>0</v>
          </cell>
          <cell r="J59">
            <v>0.98638784770171628</v>
          </cell>
          <cell r="K59">
            <v>1172.35832</v>
          </cell>
          <cell r="L59">
            <v>9.8670976853864525E-3</v>
          </cell>
          <cell r="M59">
            <v>11.454748938973125</v>
          </cell>
        </row>
        <row r="62">
          <cell r="A62" t="str">
            <v>10. Encore Energy Corp</v>
          </cell>
          <cell r="B62" t="str">
            <v>EU</v>
          </cell>
          <cell r="C62">
            <v>44285</v>
          </cell>
          <cell r="D62">
            <v>100</v>
          </cell>
          <cell r="E62">
            <v>1.48</v>
          </cell>
          <cell r="F62">
            <v>3.36</v>
          </cell>
          <cell r="G62">
            <v>227.02702702702703</v>
          </cell>
          <cell r="H62">
            <v>3.69</v>
          </cell>
          <cell r="I62">
            <v>0</v>
          </cell>
          <cell r="J62">
            <v>1.3457139012245998</v>
          </cell>
          <cell r="K62">
            <v>274.20389999999998</v>
          </cell>
          <cell r="L62">
            <v>0.20780289285714273</v>
          </cell>
          <cell r="M62">
            <v>47.176872972972944</v>
          </cell>
        </row>
        <row r="63">
          <cell r="A63" t="str">
            <v>16. Fission Uranium Corp</v>
          </cell>
          <cell r="B63" t="str">
            <v>FCU</v>
          </cell>
          <cell r="C63">
            <v>44459</v>
          </cell>
          <cell r="D63">
            <v>400</v>
          </cell>
          <cell r="E63">
            <v>1.4643999999999999</v>
          </cell>
          <cell r="F63">
            <v>0.82</v>
          </cell>
          <cell r="G63">
            <v>223.98251843758538</v>
          </cell>
          <cell r="H63">
            <v>0.7</v>
          </cell>
          <cell r="I63">
            <v>0</v>
          </cell>
          <cell r="J63">
            <v>1.3457139012245998</v>
          </cell>
          <cell r="K63">
            <v>208.06799999999996</v>
          </cell>
          <cell r="L63">
            <v>-7.1052502439024695E-2</v>
          </cell>
          <cell r="M63">
            <v>-15.914518437585429</v>
          </cell>
        </row>
        <row r="64">
          <cell r="A64" t="str">
            <v>17. Virginia Energy Resources</v>
          </cell>
          <cell r="B64" t="str">
            <v>VUI</v>
          </cell>
          <cell r="C64">
            <v>44466</v>
          </cell>
          <cell r="D64">
            <v>800</v>
          </cell>
          <cell r="E64">
            <v>1.4795</v>
          </cell>
          <cell r="F64">
            <v>0.48</v>
          </cell>
          <cell r="G64">
            <v>259.5471443055086</v>
          </cell>
          <cell r="H64">
            <v>0.40500000000000003</v>
          </cell>
          <cell r="I64">
            <v>0</v>
          </cell>
          <cell r="J64">
            <v>1.3457139012245998</v>
          </cell>
          <cell r="K64">
            <v>240.76439999999999</v>
          </cell>
          <cell r="L64">
            <v>-7.2367370312499943E-2</v>
          </cell>
          <cell r="M64">
            <v>-18.782744305508601</v>
          </cell>
        </row>
        <row r="65">
          <cell r="A65" t="str">
            <v>18. Deep Yellow Ltd</v>
          </cell>
          <cell r="B65" t="str">
            <v>DYL</v>
          </cell>
          <cell r="C65">
            <v>44469</v>
          </cell>
          <cell r="D65">
            <v>500</v>
          </cell>
          <cell r="E65">
            <v>1.5638000000000001</v>
          </cell>
          <cell r="F65">
            <v>0.83</v>
          </cell>
          <cell r="G65">
            <v>265.37920450185442</v>
          </cell>
          <cell r="H65">
            <v>0.8</v>
          </cell>
          <cell r="I65">
            <v>0</v>
          </cell>
          <cell r="J65">
            <v>1.5467904098994587</v>
          </cell>
          <cell r="K65">
            <v>258.60000000000002</v>
          </cell>
          <cell r="L65">
            <v>-2.5545349397590129E-2</v>
          </cell>
          <cell r="M65">
            <v>-6.7792045018543945</v>
          </cell>
        </row>
        <row r="66">
          <cell r="A66" t="str">
            <v>19. Consolidated Uranium</v>
          </cell>
          <cell r="B66" t="str">
            <v>CUR</v>
          </cell>
          <cell r="C66">
            <v>44481</v>
          </cell>
          <cell r="D66">
            <v>150</v>
          </cell>
          <cell r="E66">
            <v>1.397</v>
          </cell>
          <cell r="F66">
            <v>2.3450000000000002</v>
          </cell>
          <cell r="G66">
            <v>251.78954903364357</v>
          </cell>
          <cell r="H66">
            <v>2</v>
          </cell>
          <cell r="I66">
            <v>0</v>
          </cell>
          <cell r="J66">
            <v>1.3457139012245998</v>
          </cell>
          <cell r="K66">
            <v>222.93</v>
          </cell>
          <cell r="L66">
            <v>-0.11461773987206836</v>
          </cell>
          <cell r="M66">
            <v>-28.85954903364356</v>
          </cell>
        </row>
        <row r="67">
          <cell r="A67" t="str">
            <v>19a. Labrador Uranium Inc</v>
          </cell>
          <cell r="B67" t="str">
            <v>LUR</v>
          </cell>
          <cell r="C67">
            <v>44627</v>
          </cell>
          <cell r="D67">
            <v>42</v>
          </cell>
          <cell r="E67">
            <v>1.4056999999999999</v>
          </cell>
          <cell r="F67">
            <v>0.8</v>
          </cell>
          <cell r="H67">
            <v>0.99</v>
          </cell>
          <cell r="I67">
            <v>0</v>
          </cell>
          <cell r="J67">
            <v>1.3457139012245998</v>
          </cell>
          <cell r="K67">
            <v>30.898097999999997</v>
          </cell>
          <cell r="L67">
            <v>0.29266239162499968</v>
          </cell>
        </row>
        <row r="68">
          <cell r="A68" t="str">
            <v>20. Mega Uranium Ltd</v>
          </cell>
          <cell r="B68" t="str">
            <v>MGA</v>
          </cell>
          <cell r="C68">
            <v>44488</v>
          </cell>
          <cell r="D68">
            <v>1000</v>
          </cell>
          <cell r="E68">
            <v>1.4415</v>
          </cell>
          <cell r="F68">
            <v>0.315</v>
          </cell>
          <cell r="G68">
            <v>218.52237252861602</v>
          </cell>
          <cell r="H68">
            <v>0.23499999999999999</v>
          </cell>
          <cell r="I68">
            <v>0</v>
          </cell>
          <cell r="J68">
            <v>1.3457139012245998</v>
          </cell>
          <cell r="K68">
            <v>174.62849999999997</v>
          </cell>
          <cell r="L68">
            <v>-0.20086672142857151</v>
          </cell>
          <cell r="M68">
            <v>-43.893872528616043</v>
          </cell>
        </row>
        <row r="69">
          <cell r="A69" t="str">
            <v>21. Western Uranium &amp; Vanadium</v>
          </cell>
          <cell r="B69" t="str">
            <v>WSTRF</v>
          </cell>
          <cell r="C69">
            <v>44488</v>
          </cell>
          <cell r="D69">
            <v>200</v>
          </cell>
          <cell r="E69">
            <v>1.3685</v>
          </cell>
          <cell r="F69">
            <v>1.27</v>
          </cell>
          <cell r="G69">
            <v>185.60467665326999</v>
          </cell>
          <cell r="H69">
            <v>1.0632999999999999</v>
          </cell>
          <cell r="I69">
            <v>0</v>
          </cell>
          <cell r="J69">
            <v>1.3457139012245998</v>
          </cell>
          <cell r="K69">
            <v>158.02764599999998</v>
          </cell>
          <cell r="L69">
            <v>-0.14857939546850402</v>
          </cell>
          <cell r="M69">
            <v>-27.577030653270015</v>
          </cell>
        </row>
        <row r="70">
          <cell r="A70" t="str">
            <v>22. GoviEx Uranium Ltd</v>
          </cell>
          <cell r="B70" t="str">
            <v>GXU</v>
          </cell>
          <cell r="C70">
            <v>44522</v>
          </cell>
          <cell r="D70">
            <v>1600</v>
          </cell>
          <cell r="E70">
            <v>1.3895</v>
          </cell>
          <cell r="F70">
            <v>0.34499999999999997</v>
          </cell>
          <cell r="G70">
            <v>397.26520331054337</v>
          </cell>
          <cell r="H70">
            <v>0.22</v>
          </cell>
          <cell r="I70">
            <v>0</v>
          </cell>
          <cell r="J70">
            <v>1.3457139012245998</v>
          </cell>
          <cell r="K70">
            <v>261.57119999999998</v>
          </cell>
          <cell r="L70">
            <v>-0.34157032173913049</v>
          </cell>
          <cell r="M70">
            <v>-135.69400331054339</v>
          </cell>
        </row>
        <row r="71">
          <cell r="A71" t="str">
            <v>23. Laramide Resources Ltd</v>
          </cell>
          <cell r="B71" t="str">
            <v>LAM</v>
          </cell>
          <cell r="C71">
            <v>44522</v>
          </cell>
          <cell r="D71">
            <v>400</v>
          </cell>
          <cell r="E71">
            <v>1.393</v>
          </cell>
          <cell r="F71">
            <v>0.625</v>
          </cell>
          <cell r="G71">
            <v>179.46877243359654</v>
          </cell>
          <cell r="H71">
            <v>0.53</v>
          </cell>
          <cell r="I71">
            <v>0</v>
          </cell>
          <cell r="J71">
            <v>1.3457139012245998</v>
          </cell>
          <cell r="K71">
            <v>157.53720000000001</v>
          </cell>
          <cell r="L71">
            <v>-0.12220272159999987</v>
          </cell>
          <cell r="M71">
            <v>-21.931572433596529</v>
          </cell>
        </row>
        <row r="72">
          <cell r="B72" t="str">
            <v>UUUU</v>
          </cell>
          <cell r="C72">
            <v>44672</v>
          </cell>
          <cell r="D72">
            <v>100</v>
          </cell>
          <cell r="E72">
            <v>1.0837000000000001</v>
          </cell>
          <cell r="F72">
            <v>8.67</v>
          </cell>
          <cell r="G72">
            <v>800.03691058410993</v>
          </cell>
          <cell r="H72">
            <v>7.02</v>
          </cell>
          <cell r="I72">
            <v>0</v>
          </cell>
          <cell r="J72">
            <v>0.98638784770171628</v>
          </cell>
          <cell r="K72">
            <v>711.68759999999997</v>
          </cell>
          <cell r="L72">
            <v>-0.11043154311418682</v>
          </cell>
          <cell r="M72">
            <v>-88.349310584109958</v>
          </cell>
        </row>
        <row r="73">
          <cell r="B73" t="str">
            <v>URC</v>
          </cell>
          <cell r="C73">
            <v>44672</v>
          </cell>
          <cell r="D73">
            <v>100</v>
          </cell>
          <cell r="E73">
            <v>1.3634999999999999</v>
          </cell>
          <cell r="F73">
            <v>4.88</v>
          </cell>
          <cell r="G73">
            <v>357.90245691235793</v>
          </cell>
          <cell r="H73">
            <v>3.1378549320414479</v>
          </cell>
          <cell r="I73">
            <v>0</v>
          </cell>
          <cell r="J73">
            <v>1.3457139012245998</v>
          </cell>
          <cell r="K73">
            <v>233.17399999999998</v>
          </cell>
          <cell r="L73">
            <v>-0.34849846516393457</v>
          </cell>
          <cell r="M73">
            <v>-124.72845691235796</v>
          </cell>
        </row>
        <row r="76">
          <cell r="A76" t="str">
            <v>6. Nova Royalty Corp</v>
          </cell>
          <cell r="B76" t="str">
            <v>NOVR</v>
          </cell>
          <cell r="C76">
            <v>44187</v>
          </cell>
          <cell r="D76">
            <v>1000</v>
          </cell>
          <cell r="E76">
            <v>1.407</v>
          </cell>
          <cell r="F76">
            <v>2.19</v>
          </cell>
          <cell r="G76">
            <v>1556.503198294243</v>
          </cell>
          <cell r="H76">
            <v>1.65</v>
          </cell>
          <cell r="I76">
            <v>0</v>
          </cell>
          <cell r="J76">
            <v>1.3457139012245998</v>
          </cell>
          <cell r="K76">
            <v>1226.1149999999998</v>
          </cell>
          <cell r="L76">
            <v>-0.21226310273972615</v>
          </cell>
          <cell r="M76">
            <v>-330.38819829424324</v>
          </cell>
        </row>
        <row r="77">
          <cell r="A77" t="str">
            <v>7. Electric Royalties Ltd</v>
          </cell>
          <cell r="B77" t="str">
            <v>ELEC</v>
          </cell>
          <cell r="C77">
            <v>44246</v>
          </cell>
          <cell r="D77">
            <v>1000</v>
          </cell>
          <cell r="E77">
            <v>1.54</v>
          </cell>
          <cell r="F77">
            <v>0.34</v>
          </cell>
          <cell r="G77">
            <v>220.77922077922076</v>
          </cell>
          <cell r="H77">
            <v>0.22500000000000001</v>
          </cell>
          <cell r="I77">
            <v>0</v>
          </cell>
          <cell r="J77">
            <v>1.3457139012245998</v>
          </cell>
          <cell r="K77">
            <v>167.19749999999999</v>
          </cell>
          <cell r="L77">
            <v>-0.24269367647058823</v>
          </cell>
          <cell r="M77">
            <v>-53.581720779220774</v>
          </cell>
        </row>
        <row r="78">
          <cell r="B78" t="str">
            <v>BBB</v>
          </cell>
          <cell r="C78">
            <v>44552</v>
          </cell>
          <cell r="D78">
            <v>2000</v>
          </cell>
          <cell r="E78">
            <v>1.4006000000000001</v>
          </cell>
          <cell r="F78">
            <v>0.15375</v>
          </cell>
          <cell r="G78">
            <v>219.54876481507924</v>
          </cell>
          <cell r="H78">
            <v>0.19</v>
          </cell>
          <cell r="I78">
            <v>0</v>
          </cell>
          <cell r="J78">
            <v>1.3457139012245998</v>
          </cell>
          <cell r="K78">
            <v>282.37799999999999</v>
          </cell>
          <cell r="L78">
            <v>0.28617439609756101</v>
          </cell>
          <cell r="M78">
            <v>62.829235184920748</v>
          </cell>
        </row>
        <row r="79">
          <cell r="B79" t="str">
            <v>ATYM</v>
          </cell>
          <cell r="C79">
            <v>44552</v>
          </cell>
          <cell r="D79">
            <v>100</v>
          </cell>
          <cell r="E79">
            <v>0.8488</v>
          </cell>
          <cell r="F79">
            <v>389</v>
          </cell>
          <cell r="G79">
            <v>458.29406220546656</v>
          </cell>
          <cell r="H79">
            <v>245</v>
          </cell>
          <cell r="I79">
            <v>3</v>
          </cell>
          <cell r="J79">
            <v>0.87275266189561884</v>
          </cell>
          <cell r="K79">
            <v>284.15839999999997</v>
          </cell>
          <cell r="L79">
            <v>-0.37996491023136253</v>
          </cell>
          <cell r="M79">
            <v>-174.13566220546659</v>
          </cell>
        </row>
        <row r="80">
          <cell r="B80" t="str">
            <v>TMQ</v>
          </cell>
          <cell r="C80">
            <v>44559</v>
          </cell>
          <cell r="D80">
            <v>400</v>
          </cell>
          <cell r="E80">
            <v>1.1322000000000001</v>
          </cell>
          <cell r="F80">
            <v>1.36</v>
          </cell>
          <cell r="G80">
            <v>480.48048048048042</v>
          </cell>
          <cell r="H80">
            <v>0.59050000000000002</v>
          </cell>
          <cell r="I80">
            <v>0</v>
          </cell>
          <cell r="J80">
            <v>0.98638784770171628</v>
          </cell>
          <cell r="K80">
            <v>239.45956000000001</v>
          </cell>
          <cell r="L80">
            <v>-0.50162479074999988</v>
          </cell>
          <cell r="M80">
            <v>-241.02092048048041</v>
          </cell>
        </row>
        <row r="101">
          <cell r="C101">
            <v>44670</v>
          </cell>
          <cell r="D101">
            <v>9500</v>
          </cell>
          <cell r="E101">
            <v>1</v>
          </cell>
          <cell r="F101">
            <v>0.38</v>
          </cell>
          <cell r="G101">
            <v>3500</v>
          </cell>
          <cell r="H101">
            <v>0.11</v>
          </cell>
          <cell r="I101">
            <v>810.73</v>
          </cell>
          <cell r="K101">
            <v>1134.1803</v>
          </cell>
          <cell r="L101">
            <v>-0.67594848571428567</v>
          </cell>
          <cell r="M101">
            <v>-2365.8197</v>
          </cell>
        </row>
        <row r="102">
          <cell r="B102" t="str">
            <v>DOT</v>
          </cell>
          <cell r="C102">
            <v>44807</v>
          </cell>
          <cell r="D102">
            <v>50</v>
          </cell>
          <cell r="E102">
            <v>1</v>
          </cell>
          <cell r="F102">
            <v>7.25</v>
          </cell>
          <cell r="G102">
            <v>362.5</v>
          </cell>
          <cell r="H102">
            <v>6.05</v>
          </cell>
          <cell r="I102">
            <v>0.84</v>
          </cell>
          <cell r="J102">
            <v>1</v>
          </cell>
          <cell r="K102">
            <v>307.58199999999999</v>
          </cell>
          <cell r="L102">
            <v>-0.15149793103448278</v>
          </cell>
          <cell r="M102">
            <v>-54.918000000000006</v>
          </cell>
        </row>
        <row r="104">
          <cell r="B104" t="str">
            <v>AG</v>
          </cell>
          <cell r="C104">
            <v>43187</v>
          </cell>
          <cell r="D104">
            <v>22</v>
          </cell>
          <cell r="E104">
            <v>1.24</v>
          </cell>
          <cell r="F104">
            <v>12.22</v>
          </cell>
          <cell r="G104">
            <v>216.80645161290326</v>
          </cell>
          <cell r="H104">
            <v>8.4499999999999993</v>
          </cell>
          <cell r="I104">
            <v>0</v>
          </cell>
          <cell r="J104">
            <v>0.98638784770171628</v>
          </cell>
          <cell r="K104">
            <v>188.46541999999997</v>
          </cell>
          <cell r="L104">
            <v>0.86927957446808479</v>
          </cell>
        </row>
        <row r="105">
          <cell r="C105">
            <v>44747</v>
          </cell>
          <cell r="D105">
            <v>5</v>
          </cell>
          <cell r="E105">
            <v>1.0264</v>
          </cell>
          <cell r="F105">
            <v>6.63</v>
          </cell>
          <cell r="G105">
            <v>32.297349961028836</v>
          </cell>
          <cell r="H105">
            <v>8.4499999999999993</v>
          </cell>
          <cell r="I105">
            <v>0</v>
          </cell>
          <cell r="J105">
            <v>0.98638784770171628</v>
          </cell>
          <cell r="K105">
            <v>42.833049999999993</v>
          </cell>
          <cell r="L105">
            <v>0.3262094274509803</v>
          </cell>
        </row>
        <row r="107">
          <cell r="B107" t="str">
            <v>SAND</v>
          </cell>
          <cell r="C107">
            <v>43102</v>
          </cell>
          <cell r="D107">
            <v>50</v>
          </cell>
          <cell r="E107">
            <v>1.24</v>
          </cell>
          <cell r="F107">
            <v>5.03</v>
          </cell>
          <cell r="H107">
            <v>4.97</v>
          </cell>
          <cell r="I107">
            <v>6.7000000000000004E-2</v>
          </cell>
          <cell r="J107">
            <v>0.98638784770171628</v>
          </cell>
          <cell r="K107">
            <v>255.32553000000001</v>
          </cell>
          <cell r="L107">
            <v>1.2588614600397616</v>
          </cell>
        </row>
        <row r="108">
          <cell r="B108" t="str">
            <v>SAND</v>
          </cell>
          <cell r="C108">
            <v>44726</v>
          </cell>
          <cell r="D108">
            <v>5</v>
          </cell>
          <cell r="E108">
            <v>1.0409999999999999</v>
          </cell>
          <cell r="F108">
            <v>6.0750000000000002</v>
          </cell>
          <cell r="H108">
            <v>4.97</v>
          </cell>
          <cell r="I108">
            <v>0</v>
          </cell>
          <cell r="J108">
            <v>0.98638784770171628</v>
          </cell>
          <cell r="K108">
            <v>25.192929999999997</v>
          </cell>
          <cell r="L108">
            <v>-0.1365978558024693</v>
          </cell>
        </row>
        <row r="109">
          <cell r="B109" t="str">
            <v>SAND</v>
          </cell>
          <cell r="C109">
            <v>44735</v>
          </cell>
          <cell r="D109">
            <v>7</v>
          </cell>
          <cell r="E109">
            <v>1.0550999999999999</v>
          </cell>
          <cell r="F109">
            <v>5.98</v>
          </cell>
          <cell r="H109">
            <v>4.97</v>
          </cell>
          <cell r="I109">
            <v>0</v>
          </cell>
          <cell r="J109">
            <v>0.98638784770171628</v>
          </cell>
          <cell r="K109">
            <v>35.270101999999994</v>
          </cell>
          <cell r="L109">
            <v>-0.11100132297658881</v>
          </cell>
        </row>
        <row r="110">
          <cell r="B110" t="str">
            <v>SAND</v>
          </cell>
          <cell r="C110">
            <v>44806</v>
          </cell>
          <cell r="D110">
            <v>10</v>
          </cell>
          <cell r="E110">
            <v>0.99550000000000005</v>
          </cell>
          <cell r="F110">
            <v>5.4</v>
          </cell>
          <cell r="G110">
            <v>54.244098442993469</v>
          </cell>
          <cell r="H110">
            <v>4.97</v>
          </cell>
          <cell r="I110">
            <v>0</v>
          </cell>
          <cell r="J110">
            <v>0.98638784770171628</v>
          </cell>
          <cell r="K110">
            <v>50.385859999999994</v>
          </cell>
          <cell r="L110">
            <v>-7.1127340185185267E-2</v>
          </cell>
        </row>
        <row r="113">
          <cell r="B113" t="str">
            <v>DEF</v>
          </cell>
          <cell r="C113">
            <v>44077</v>
          </cell>
          <cell r="D113">
            <v>350</v>
          </cell>
          <cell r="E113">
            <v>1.55</v>
          </cell>
          <cell r="H113">
            <v>0.19</v>
          </cell>
          <cell r="I113">
            <v>0</v>
          </cell>
          <cell r="J113">
            <v>1.3457139012245998</v>
          </cell>
          <cell r="K113">
            <v>49.416149999999995</v>
          </cell>
          <cell r="L113">
            <v>0.45122257731958759</v>
          </cell>
        </row>
        <row r="115">
          <cell r="B115" t="str">
            <v>NXE^</v>
          </cell>
          <cell r="C115">
            <v>43102</v>
          </cell>
          <cell r="D115">
            <v>275</v>
          </cell>
          <cell r="E115">
            <v>1.51</v>
          </cell>
          <cell r="F115">
            <v>2.1800000000000002</v>
          </cell>
          <cell r="H115">
            <v>4.05</v>
          </cell>
          <cell r="I115">
            <v>0</v>
          </cell>
          <cell r="J115">
            <v>1.3457139012245998</v>
          </cell>
          <cell r="K115">
            <v>827.62762499999997</v>
          </cell>
          <cell r="L115">
            <v>1.08460002293578</v>
          </cell>
        </row>
        <row r="116">
          <cell r="B116" t="str">
            <v>URC^</v>
          </cell>
          <cell r="C116">
            <v>43822</v>
          </cell>
          <cell r="D116">
            <v>190</v>
          </cell>
          <cell r="E116">
            <v>1.51</v>
          </cell>
          <cell r="F116">
            <v>1.18</v>
          </cell>
          <cell r="H116">
            <v>3.1378549320414479</v>
          </cell>
          <cell r="I116">
            <v>0</v>
          </cell>
          <cell r="J116">
            <v>1.3457139012245998</v>
          </cell>
          <cell r="K116">
            <v>443.03059999999999</v>
          </cell>
          <cell r="L116">
            <v>1.9838367796610172</v>
          </cell>
        </row>
        <row r="117">
          <cell r="B117" t="str">
            <v>URC</v>
          </cell>
          <cell r="C117">
            <v>44550</v>
          </cell>
          <cell r="D117">
            <v>26</v>
          </cell>
          <cell r="E117">
            <v>1.3149999999999999</v>
          </cell>
          <cell r="F117">
            <v>4.2699999999999996</v>
          </cell>
          <cell r="H117">
            <v>3.1378549320414479</v>
          </cell>
          <cell r="I117">
            <v>0</v>
          </cell>
          <cell r="J117">
            <v>1.3457139012245998</v>
          </cell>
          <cell r="K117">
            <v>60.625239999999998</v>
          </cell>
          <cell r="L117">
            <v>-0.28191145199063228</v>
          </cell>
        </row>
        <row r="118">
          <cell r="B118" t="str">
            <v>URC</v>
          </cell>
          <cell r="C118">
            <v>44699</v>
          </cell>
          <cell r="D118">
            <v>7</v>
          </cell>
          <cell r="E118">
            <v>1.3472999999999999</v>
          </cell>
          <cell r="F118">
            <v>3.58</v>
          </cell>
          <cell r="H118">
            <v>3.76</v>
          </cell>
          <cell r="I118">
            <v>0</v>
          </cell>
          <cell r="J118">
            <v>1.3457139012245998</v>
          </cell>
          <cell r="K118">
            <v>19.558391999999998</v>
          </cell>
          <cell r="L118">
            <v>5.1517220335195291E-2</v>
          </cell>
        </row>
        <row r="119">
          <cell r="B119" t="str">
            <v>URG</v>
          </cell>
          <cell r="C119">
            <v>43374</v>
          </cell>
          <cell r="D119">
            <v>700</v>
          </cell>
          <cell r="E119">
            <v>1.1499999999999999</v>
          </cell>
          <cell r="F119">
            <v>0.66</v>
          </cell>
          <cell r="H119">
            <v>1.25</v>
          </cell>
          <cell r="I119">
            <v>0</v>
          </cell>
          <cell r="J119">
            <v>1.2088000000000001</v>
          </cell>
          <cell r="K119">
            <v>723.85837193911311</v>
          </cell>
          <cell r="L119">
            <v>0.80181196478350658</v>
          </cell>
        </row>
        <row r="120">
          <cell r="B120" t="str">
            <v>URG</v>
          </cell>
          <cell r="C120">
            <v>44586</v>
          </cell>
          <cell r="D120">
            <v>170</v>
          </cell>
          <cell r="E120">
            <v>1.1324000000000001</v>
          </cell>
          <cell r="F120">
            <v>1.1000000000000001</v>
          </cell>
          <cell r="H120">
            <v>1.25</v>
          </cell>
          <cell r="I120">
            <v>0</v>
          </cell>
          <cell r="J120">
            <v>0.98638784770171628</v>
          </cell>
          <cell r="K120">
            <v>215.4325</v>
          </cell>
          <cell r="L120">
            <v>0.30457627272727272</v>
          </cell>
        </row>
        <row r="121">
          <cell r="B121" t="str">
            <v>IVN</v>
          </cell>
          <cell r="C121">
            <v>43854</v>
          </cell>
          <cell r="D121">
            <v>50</v>
          </cell>
          <cell r="E121">
            <v>1.46</v>
          </cell>
          <cell r="F121">
            <v>3.71</v>
          </cell>
          <cell r="H121">
            <v>9.23</v>
          </cell>
          <cell r="I121">
            <v>0</v>
          </cell>
          <cell r="J121">
            <v>1.3457139012245998</v>
          </cell>
          <cell r="K121">
            <v>342.94065000000001</v>
          </cell>
          <cell r="L121">
            <v>1.6991555202156334</v>
          </cell>
        </row>
        <row r="122">
          <cell r="B122" t="str">
            <v>UEC</v>
          </cell>
          <cell r="C122">
            <v>44229</v>
          </cell>
          <cell r="D122">
            <v>75</v>
          </cell>
          <cell r="E122">
            <v>1.2022999999999999</v>
          </cell>
          <cell r="F122">
            <v>1.74</v>
          </cell>
          <cell r="H122">
            <v>4.2300000000000004</v>
          </cell>
          <cell r="I122">
            <v>0</v>
          </cell>
          <cell r="J122">
            <v>0.98638784770171628</v>
          </cell>
          <cell r="K122">
            <v>321.62805000000009</v>
          </cell>
          <cell r="L122">
            <v>1.9631678506896557</v>
          </cell>
        </row>
        <row r="123">
          <cell r="B123" t="str">
            <v>UEC</v>
          </cell>
          <cell r="C123">
            <v>44589</v>
          </cell>
          <cell r="D123">
            <v>50</v>
          </cell>
          <cell r="E123">
            <v>1.1152</v>
          </cell>
          <cell r="F123">
            <v>2.42</v>
          </cell>
          <cell r="H123">
            <v>4.2300000000000004</v>
          </cell>
          <cell r="I123">
            <v>0</v>
          </cell>
          <cell r="J123">
            <v>0.98638784770171628</v>
          </cell>
          <cell r="K123">
            <v>214.41870000000006</v>
          </cell>
          <cell r="L123">
            <v>0.97619615074380217</v>
          </cell>
        </row>
        <row r="124">
          <cell r="B124" t="str">
            <v>UEC</v>
          </cell>
          <cell r="C124">
            <v>44690</v>
          </cell>
          <cell r="D124">
            <v>10</v>
          </cell>
          <cell r="E124">
            <v>1.0529999999999999</v>
          </cell>
          <cell r="F124">
            <v>3.62</v>
          </cell>
          <cell r="H124">
            <v>4.2300000000000004</v>
          </cell>
          <cell r="I124">
            <v>0</v>
          </cell>
          <cell r="J124">
            <v>0.98638784770171628</v>
          </cell>
          <cell r="K124">
            <v>42.88374000000001</v>
          </cell>
          <cell r="L124">
            <v>0.24741928784530409</v>
          </cell>
        </row>
        <row r="125">
          <cell r="B125" t="str">
            <v>UEC</v>
          </cell>
          <cell r="C125">
            <v>44795</v>
          </cell>
          <cell r="D125">
            <v>18</v>
          </cell>
          <cell r="E125">
            <v>0.99419999999999997</v>
          </cell>
          <cell r="F125">
            <v>3.375</v>
          </cell>
          <cell r="H125">
            <v>4.2300000000000004</v>
          </cell>
          <cell r="I125">
            <v>0</v>
          </cell>
          <cell r="J125">
            <v>0.98638784770171628</v>
          </cell>
          <cell r="K125">
            <v>77.190732000000025</v>
          </cell>
          <cell r="L125">
            <v>0.26325968320000037</v>
          </cell>
        </row>
        <row r="126">
          <cell r="B126" t="str">
            <v>UEC</v>
          </cell>
          <cell r="C126">
            <v>44673</v>
          </cell>
          <cell r="D126">
            <v>32</v>
          </cell>
          <cell r="E126">
            <v>1.0787</v>
          </cell>
          <cell r="F126">
            <v>4.62</v>
          </cell>
          <cell r="H126">
            <v>4.2300000000000004</v>
          </cell>
          <cell r="I126">
            <v>0</v>
          </cell>
          <cell r="J126">
            <v>0.98638784770171628</v>
          </cell>
          <cell r="K126">
            <v>137.22796800000003</v>
          </cell>
          <cell r="L126">
            <v>1.2703536363639089E-3</v>
          </cell>
        </row>
        <row r="127">
          <cell r="B127" t="str">
            <v>ATY^</v>
          </cell>
          <cell r="C127">
            <v>43874</v>
          </cell>
          <cell r="D127">
            <v>300</v>
          </cell>
          <cell r="E127">
            <v>1.44</v>
          </cell>
          <cell r="F127">
            <v>0.37</v>
          </cell>
          <cell r="H127">
            <v>0.28499999999999998</v>
          </cell>
          <cell r="I127">
            <v>0</v>
          </cell>
          <cell r="J127">
            <v>1.3457139012245998</v>
          </cell>
          <cell r="K127">
            <v>63.535049999999984</v>
          </cell>
          <cell r="L127">
            <v>-0.17576151351351382</v>
          </cell>
        </row>
        <row r="128">
          <cell r="B128" t="str">
            <v>PDN</v>
          </cell>
          <cell r="C128">
            <v>44287</v>
          </cell>
          <cell r="D128">
            <v>750</v>
          </cell>
          <cell r="E128">
            <v>1.55</v>
          </cell>
          <cell r="F128">
            <v>0.37</v>
          </cell>
          <cell r="H128">
            <v>0.82</v>
          </cell>
          <cell r="I128">
            <v>0</v>
          </cell>
          <cell r="J128">
            <v>1.5467904098994587</v>
          </cell>
          <cell r="K128">
            <v>397.59749999999997</v>
          </cell>
          <cell r="L128">
            <v>1.2208148648648647</v>
          </cell>
        </row>
        <row r="129">
          <cell r="B129" t="str">
            <v>ISO^</v>
          </cell>
          <cell r="C129">
            <v>44229</v>
          </cell>
          <cell r="D129">
            <v>75</v>
          </cell>
          <cell r="E129">
            <v>1.55</v>
          </cell>
          <cell r="F129">
            <v>2</v>
          </cell>
          <cell r="H129">
            <v>3.54</v>
          </cell>
          <cell r="I129">
            <v>0</v>
          </cell>
          <cell r="J129">
            <v>1.3457139012245998</v>
          </cell>
          <cell r="K129">
            <v>197.29304999999999</v>
          </cell>
          <cell r="L129">
            <v>1.0386948500000002</v>
          </cell>
        </row>
        <row r="130">
          <cell r="B130" t="str">
            <v>PEN</v>
          </cell>
          <cell r="C130">
            <v>44321</v>
          </cell>
          <cell r="D130">
            <v>2000</v>
          </cell>
          <cell r="E130">
            <v>1.5603</v>
          </cell>
          <cell r="F130">
            <v>0.14000000000000001</v>
          </cell>
          <cell r="H130">
            <v>0.16500000000000001</v>
          </cell>
          <cell r="I130">
            <v>0</v>
          </cell>
          <cell r="J130">
            <v>1.5467904098994587</v>
          </cell>
          <cell r="K130">
            <v>213.345</v>
          </cell>
          <cell r="L130">
            <v>0.18886501249999993</v>
          </cell>
        </row>
        <row r="131">
          <cell r="B131" t="str">
            <v>BMN</v>
          </cell>
          <cell r="C131">
            <v>44281</v>
          </cell>
          <cell r="D131">
            <v>200</v>
          </cell>
          <cell r="E131">
            <v>1.55</v>
          </cell>
          <cell r="F131">
            <v>1.325</v>
          </cell>
          <cell r="H131">
            <v>2.0299999999999998</v>
          </cell>
          <cell r="I131">
            <v>0</v>
          </cell>
          <cell r="J131">
            <v>1.5467904098994587</v>
          </cell>
          <cell r="K131">
            <v>262.47899999999993</v>
          </cell>
          <cell r="L131">
            <v>0.53525452830188636</v>
          </cell>
        </row>
        <row r="132">
          <cell r="B132" t="str">
            <v>AEC</v>
          </cell>
          <cell r="C132">
            <v>44321</v>
          </cell>
          <cell r="D132">
            <v>1500</v>
          </cell>
          <cell r="E132">
            <v>1.4799</v>
          </cell>
          <cell r="F132">
            <v>0.1</v>
          </cell>
          <cell r="H132">
            <v>7.4999999999999997E-2</v>
          </cell>
          <cell r="I132">
            <v>0</v>
          </cell>
          <cell r="J132">
            <v>1.3457139012245998</v>
          </cell>
          <cell r="K132">
            <v>83.598749999999981</v>
          </cell>
          <cell r="L132">
            <v>-0.17521473250000016</v>
          </cell>
        </row>
        <row r="133">
          <cell r="B133" t="str">
            <v>VZLA</v>
          </cell>
          <cell r="C133">
            <v>44216</v>
          </cell>
          <cell r="D133">
            <v>150</v>
          </cell>
          <cell r="E133">
            <v>1.55</v>
          </cell>
          <cell r="H133">
            <v>1.6</v>
          </cell>
          <cell r="I133">
            <v>0</v>
          </cell>
          <cell r="J133">
            <v>1.3457139012245998</v>
          </cell>
          <cell r="K133">
            <v>178.34399999999999</v>
          </cell>
          <cell r="L133">
            <v>0.15904905660377353</v>
          </cell>
        </row>
        <row r="134">
          <cell r="B134" t="str">
            <v>GLO</v>
          </cell>
          <cell r="C134">
            <v>44270</v>
          </cell>
          <cell r="D134">
            <v>75</v>
          </cell>
          <cell r="E134">
            <v>1.49</v>
          </cell>
          <cell r="F134">
            <v>2.19</v>
          </cell>
          <cell r="H134">
            <v>3.99</v>
          </cell>
          <cell r="I134">
            <v>0</v>
          </cell>
          <cell r="J134">
            <v>1.3457139012245998</v>
          </cell>
          <cell r="K134">
            <v>222.37267499999999</v>
          </cell>
          <cell r="L134">
            <v>1.0172620136986301</v>
          </cell>
        </row>
        <row r="135">
          <cell r="B135" t="str">
            <v>GLO</v>
          </cell>
          <cell r="C135">
            <v>44707</v>
          </cell>
          <cell r="D135">
            <v>10</v>
          </cell>
          <cell r="E135">
            <v>1.371</v>
          </cell>
          <cell r="F135">
            <v>2.92</v>
          </cell>
          <cell r="H135">
            <v>3.99</v>
          </cell>
          <cell r="I135">
            <v>0</v>
          </cell>
          <cell r="J135">
            <v>1.3457139012245998</v>
          </cell>
          <cell r="K135">
            <v>29.64969</v>
          </cell>
          <cell r="L135">
            <v>0.392113869520548</v>
          </cell>
        </row>
        <row r="136">
          <cell r="B136" t="str">
            <v>UUUU</v>
          </cell>
          <cell r="C136">
            <v>44278</v>
          </cell>
          <cell r="D136">
            <v>50</v>
          </cell>
          <cell r="E136">
            <v>1.1825000000000001</v>
          </cell>
          <cell r="F136">
            <v>4.8099999999999996</v>
          </cell>
          <cell r="H136">
            <v>7.02</v>
          </cell>
          <cell r="I136">
            <v>0</v>
          </cell>
          <cell r="J136">
            <v>0.98638784770171628</v>
          </cell>
          <cell r="K136">
            <v>355.84379999999999</v>
          </cell>
          <cell r="L136">
            <v>0.74962700000000027</v>
          </cell>
        </row>
        <row r="137">
          <cell r="B137" t="str">
            <v>UUUU</v>
          </cell>
          <cell r="C137">
            <v>44550</v>
          </cell>
          <cell r="D137">
            <v>41</v>
          </cell>
          <cell r="E137">
            <v>1.1258999999999999</v>
          </cell>
          <cell r="F137">
            <v>6.4950000000000001</v>
          </cell>
          <cell r="H137">
            <v>7.02</v>
          </cell>
          <cell r="I137">
            <v>0</v>
          </cell>
          <cell r="J137">
            <v>0.98638784770171628</v>
          </cell>
          <cell r="K137">
            <v>291.79191599999996</v>
          </cell>
          <cell r="L137">
            <v>0.23370141468822142</v>
          </cell>
        </row>
        <row r="138">
          <cell r="B138" t="str">
            <v>UUUU</v>
          </cell>
          <cell r="C138">
            <v>44699</v>
          </cell>
          <cell r="D138">
            <v>14</v>
          </cell>
          <cell r="E138">
            <v>1.0485</v>
          </cell>
          <cell r="F138">
            <v>5.86</v>
          </cell>
          <cell r="H138">
            <v>7.02</v>
          </cell>
          <cell r="I138">
            <v>0</v>
          </cell>
          <cell r="J138">
            <v>0.98638784770171628</v>
          </cell>
          <cell r="K138">
            <v>99.636263999999997</v>
          </cell>
          <cell r="L138">
            <v>0.27338643105802024</v>
          </cell>
        </row>
        <row r="139">
          <cell r="B139" t="str">
            <v>DNN</v>
          </cell>
          <cell r="C139">
            <v>44253</v>
          </cell>
          <cell r="D139">
            <v>200</v>
          </cell>
          <cell r="E139">
            <v>1.52</v>
          </cell>
          <cell r="F139">
            <v>1.05</v>
          </cell>
          <cell r="H139">
            <v>1.23</v>
          </cell>
          <cell r="I139">
            <v>0</v>
          </cell>
          <cell r="J139">
            <v>0.98638784770171628</v>
          </cell>
          <cell r="K139">
            <v>249.3948</v>
          </cell>
          <cell r="L139">
            <v>0.80514331428571428</v>
          </cell>
        </row>
        <row r="140">
          <cell r="B140" t="str">
            <v>DNN</v>
          </cell>
          <cell r="C140">
            <v>44582</v>
          </cell>
          <cell r="D140">
            <v>100</v>
          </cell>
          <cell r="E140">
            <v>1.1346000000000001</v>
          </cell>
          <cell r="F140">
            <v>1.2</v>
          </cell>
          <cell r="H140">
            <v>1.23</v>
          </cell>
          <cell r="I140">
            <v>0</v>
          </cell>
          <cell r="J140">
            <v>0.98638784770171628</v>
          </cell>
          <cell r="K140">
            <v>124.6974</v>
          </cell>
          <cell r="L140">
            <v>0.17901391700000011</v>
          </cell>
        </row>
        <row r="141">
          <cell r="B141" t="str">
            <v>BOE</v>
          </cell>
          <cell r="C141">
            <v>44350</v>
          </cell>
          <cell r="D141">
            <v>187</v>
          </cell>
          <cell r="E141">
            <v>1.57</v>
          </cell>
          <cell r="F141">
            <v>1.4</v>
          </cell>
          <cell r="H141">
            <v>2.63</v>
          </cell>
          <cell r="I141">
            <v>0</v>
          </cell>
          <cell r="J141">
            <v>1.5467904098994587</v>
          </cell>
          <cell r="K141">
            <v>317.95516499999997</v>
          </cell>
          <cell r="L141">
            <v>0.90675939285714269</v>
          </cell>
        </row>
        <row r="142">
          <cell r="C142">
            <v>44054</v>
          </cell>
          <cell r="D142">
            <v>50</v>
          </cell>
          <cell r="E142">
            <v>1.58</v>
          </cell>
          <cell r="F142">
            <v>3.64</v>
          </cell>
          <cell r="H142">
            <v>2.72</v>
          </cell>
          <cell r="I142">
            <v>0</v>
          </cell>
          <cell r="J142">
            <v>1.3457139012245998</v>
          </cell>
          <cell r="K142">
            <v>101.0616</v>
          </cell>
          <cell r="L142">
            <v>-0.12265204395604394</v>
          </cell>
        </row>
        <row r="173">
          <cell r="P173">
            <v>55969.564974598863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8E0-FC6F-1E4C-8CAA-3B1A5DFDAD27}">
  <dimension ref="A1:O159"/>
  <sheetViews>
    <sheetView tabSelected="1" workbookViewId="0">
      <selection activeCell="Q5" sqref="Q5"/>
    </sheetView>
  </sheetViews>
  <sheetFormatPr baseColWidth="10" defaultRowHeight="16" x14ac:dyDescent="0.2"/>
  <cols>
    <col min="1" max="1" width="19.6640625" bestFit="1" customWidth="1"/>
    <col min="2" max="2" width="4.6640625" bestFit="1" customWidth="1"/>
    <col min="3" max="3" width="6.83203125" bestFit="1" customWidth="1"/>
    <col min="4" max="4" width="5.1640625" bestFit="1" customWidth="1"/>
    <col min="5" max="5" width="6.6640625" bestFit="1" customWidth="1"/>
    <col min="6" max="6" width="5.83203125" bestFit="1" customWidth="1"/>
    <col min="7" max="7" width="8" bestFit="1" customWidth="1"/>
    <col min="8" max="9" width="6.1640625" bestFit="1" customWidth="1"/>
    <col min="10" max="10" width="7" bestFit="1" customWidth="1"/>
    <col min="11" max="11" width="8" bestFit="1" customWidth="1"/>
    <col min="12" max="12" width="6" bestFit="1" customWidth="1"/>
    <col min="13" max="13" width="7.6640625" bestFit="1" customWidth="1"/>
    <col min="14" max="14" width="2.1640625" bestFit="1" customWidth="1"/>
    <col min="15" max="15" width="6" bestFit="1" customWidth="1"/>
  </cols>
  <sheetData>
    <row r="1" spans="1:1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>
        <f ca="1">TODAY()</f>
        <v>44857</v>
      </c>
      <c r="N1" s="4"/>
      <c r="O1" s="4"/>
    </row>
    <row r="2" spans="1:15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8" t="s">
        <v>1</v>
      </c>
      <c r="N2" s="9">
        <f>K33/'[1]2021'!P173</f>
        <v>0.27173604420370978</v>
      </c>
      <c r="O2" s="10"/>
    </row>
    <row r="3" spans="1:15" x14ac:dyDescent="0.2">
      <c r="A3" s="11" t="str">
        <f>'[1]2021'!A3</f>
        <v>Investment</v>
      </c>
      <c r="B3" s="11" t="str">
        <f>'[1]2021'!B3</f>
        <v>Ticker</v>
      </c>
      <c r="C3" s="11" t="str">
        <f>'[1]2021'!C3</f>
        <v>Buy date</v>
      </c>
      <c r="D3" s="11" t="str">
        <f>'[1]2021'!D3</f>
        <v>Shares</v>
      </c>
      <c r="E3" s="12" t="str">
        <f>'[1]2021'!E3</f>
        <v>exch. rate buy</v>
      </c>
      <c r="F3" s="11" t="str">
        <f>'[1]2021'!F3</f>
        <v>Buy price</v>
      </c>
      <c r="G3" s="11" t="str">
        <f>'[1]2021'!G3</f>
        <v>Euro spent</v>
      </c>
      <c r="H3" s="11" t="str">
        <f>'[1]2021'!H3</f>
        <v>Price now</v>
      </c>
      <c r="I3" s="11" t="str">
        <f>'[1]2021'!I3</f>
        <v>Dividends</v>
      </c>
      <c r="J3" s="12" t="str">
        <f>'[1]2021'!J3</f>
        <v>exch. Rate now</v>
      </c>
      <c r="K3" s="11" t="str">
        <f>'[1]2021'!K3</f>
        <v>Euro now</v>
      </c>
      <c r="L3" s="11" t="str">
        <f>'[1]2021'!L3</f>
        <v>Return%</v>
      </c>
      <c r="M3" s="11" t="str">
        <f>'[1]2021'!M3</f>
        <v>Return€</v>
      </c>
      <c r="N3" s="11" t="str">
        <f>N37</f>
        <v>nr</v>
      </c>
      <c r="O3" s="11" t="s">
        <v>2</v>
      </c>
    </row>
    <row r="4" spans="1:15" x14ac:dyDescent="0.2">
      <c r="A4" s="13" t="s">
        <v>3</v>
      </c>
      <c r="B4" s="13" t="str">
        <f>'[1]2021'!B107</f>
        <v>SAND</v>
      </c>
      <c r="C4" s="14">
        <f>'[1]2021'!C107</f>
        <v>43102</v>
      </c>
      <c r="D4" s="13">
        <f>'[1]2021'!D107</f>
        <v>50</v>
      </c>
      <c r="E4" s="15">
        <f>'[1]2021'!E107</f>
        <v>1.24</v>
      </c>
      <c r="F4" s="13">
        <f>'[1]2021'!F107</f>
        <v>5.03</v>
      </c>
      <c r="G4" s="16">
        <v>0</v>
      </c>
      <c r="H4" s="13">
        <f>'[1]2021'!H107</f>
        <v>4.97</v>
      </c>
      <c r="I4" s="13">
        <f>'[1]2021'!I107</f>
        <v>6.7000000000000004E-2</v>
      </c>
      <c r="J4" s="15">
        <f>'[1]2021'!J107</f>
        <v>0.98638784770171628</v>
      </c>
      <c r="K4" s="16">
        <f>'[1]2021'!K107</f>
        <v>255.32553000000001</v>
      </c>
      <c r="L4" s="17">
        <f>'[1]2021'!L107</f>
        <v>1.2588614600397616</v>
      </c>
      <c r="M4" s="18">
        <f>K4</f>
        <v>255.32553000000001</v>
      </c>
      <c r="N4" s="11"/>
      <c r="O4" s="19" t="s">
        <v>4</v>
      </c>
    </row>
    <row r="5" spans="1:15" x14ac:dyDescent="0.2">
      <c r="A5" s="13" t="s">
        <v>3</v>
      </c>
      <c r="B5" s="13" t="str">
        <f>'[1]2021'!B4</f>
        <v>SAND</v>
      </c>
      <c r="C5" s="14">
        <f>'[1]2021'!C4</f>
        <v>44193</v>
      </c>
      <c r="D5" s="13">
        <f>'[1]2021'!D4</f>
        <v>100</v>
      </c>
      <c r="E5" s="15">
        <f>'[1]2021'!E4</f>
        <v>1.1766000000000001</v>
      </c>
      <c r="F5" s="13">
        <f>'[1]2021'!F4</f>
        <v>6.32</v>
      </c>
      <c r="G5" s="16">
        <f>'[1]2021'!G4</f>
        <v>537.14091449940497</v>
      </c>
      <c r="H5" s="13">
        <f>'[1]2021'!H4</f>
        <v>4.97</v>
      </c>
      <c r="I5" s="13">
        <f>'[1]2021'!I4</f>
        <v>6.7000000000000004E-2</v>
      </c>
      <c r="J5" s="15">
        <f>'[1]2021'!J4</f>
        <v>0.98638784770171628</v>
      </c>
      <c r="K5" s="16">
        <f>'[1]2021'!K4</f>
        <v>510.65106000000003</v>
      </c>
      <c r="L5" s="17">
        <f>'[1]2021'!L4</f>
        <v>-4.9316396841771928E-2</v>
      </c>
      <c r="M5" s="20">
        <f>'[1]2021'!M4</f>
        <v>-26.489854499404942</v>
      </c>
      <c r="N5" s="21">
        <v>1</v>
      </c>
      <c r="O5" s="13"/>
    </row>
    <row r="6" spans="1:15" x14ac:dyDescent="0.2">
      <c r="A6" s="13" t="s">
        <v>5</v>
      </c>
      <c r="B6" s="13" t="str">
        <f>'[1]2021'!B5</f>
        <v>SAND</v>
      </c>
      <c r="C6" s="14">
        <f>'[1]2021'!C5</f>
        <v>44683</v>
      </c>
      <c r="D6" s="13">
        <f>'[1]2021'!D5</f>
        <v>100</v>
      </c>
      <c r="E6" s="13">
        <f>'[1]2021'!E5</f>
        <v>1.0499000000000001</v>
      </c>
      <c r="F6" s="13">
        <f>'[1]2021'!F5</f>
        <v>6.8250000000000002</v>
      </c>
      <c r="G6" s="16">
        <f>'[1]2021'!G5</f>
        <v>650.0619106581579</v>
      </c>
      <c r="H6" s="13">
        <f>'[1]2021'!H5</f>
        <v>4.97</v>
      </c>
      <c r="I6" s="13">
        <f>'[1]2021'!I5</f>
        <v>3.5000000000000003E-2</v>
      </c>
      <c r="J6" s="15">
        <f>'[1]2021'!J5</f>
        <v>0.98638784770171628</v>
      </c>
      <c r="K6" s="16">
        <f>'[1]2021'!K5</f>
        <v>507.40689999999995</v>
      </c>
      <c r="L6" s="17">
        <f>'[1]2021'!L5</f>
        <v>-0.21944834533333338</v>
      </c>
      <c r="M6" s="16">
        <f>'[1]2021'!M5</f>
        <v>-142.65501065815795</v>
      </c>
      <c r="N6" s="21">
        <v>2</v>
      </c>
      <c r="O6" s="13"/>
    </row>
    <row r="7" spans="1:15" x14ac:dyDescent="0.2">
      <c r="A7" s="13" t="s">
        <v>6</v>
      </c>
      <c r="B7" s="13" t="str">
        <f>'[1]2021'!B6</f>
        <v>SAND</v>
      </c>
      <c r="C7" s="14">
        <f>'[1]2021'!C6</f>
        <v>44690</v>
      </c>
      <c r="D7" s="13">
        <f>'[1]2021'!D6</f>
        <v>100</v>
      </c>
      <c r="E7" s="15">
        <f>'[1]2021'!E6</f>
        <v>1.0529999999999999</v>
      </c>
      <c r="F7" s="13">
        <f>'[1]2021'!F6</f>
        <v>6.48</v>
      </c>
      <c r="G7" s="16">
        <f>'[1]2021'!G6</f>
        <v>615.38461538461547</v>
      </c>
      <c r="H7" s="13">
        <f>'[1]2021'!H6</f>
        <v>4.97</v>
      </c>
      <c r="I7" s="13">
        <f>'[1]2021'!I6</f>
        <v>0</v>
      </c>
      <c r="J7" s="15">
        <f>'[1]2021'!J6</f>
        <v>0.98638784770171628</v>
      </c>
      <c r="K7" s="16">
        <f>'[1]2021'!K6</f>
        <v>503.85859999999997</v>
      </c>
      <c r="L7" s="17">
        <f>'[1]2021'!L6</f>
        <v>-0.18122977500000018</v>
      </c>
      <c r="M7" s="16">
        <f>'[1]2021'!M6</f>
        <v>-111.5260153846155</v>
      </c>
      <c r="N7" s="21">
        <v>3</v>
      </c>
      <c r="O7" s="13"/>
    </row>
    <row r="8" spans="1:15" x14ac:dyDescent="0.2">
      <c r="A8" s="13" t="s">
        <v>7</v>
      </c>
      <c r="B8" s="13" t="s">
        <v>8</v>
      </c>
      <c r="C8" s="14"/>
      <c r="D8" s="13"/>
      <c r="E8" s="15"/>
      <c r="F8" s="13"/>
      <c r="G8" s="16"/>
      <c r="H8" s="13"/>
      <c r="I8" s="13"/>
      <c r="J8" s="15"/>
      <c r="K8" s="16"/>
      <c r="L8" s="17">
        <v>0.08</v>
      </c>
      <c r="M8" s="16">
        <v>45.31</v>
      </c>
      <c r="N8" s="21"/>
      <c r="O8" s="19" t="s">
        <v>9</v>
      </c>
    </row>
    <row r="9" spans="1:15" x14ac:dyDescent="0.2">
      <c r="A9" s="13" t="s">
        <v>10</v>
      </c>
      <c r="B9" s="13" t="str">
        <f>'[1]2021'!B108</f>
        <v>SAND</v>
      </c>
      <c r="C9" s="14">
        <f>'[1]2021'!C108</f>
        <v>44726</v>
      </c>
      <c r="D9" s="13">
        <f>'[1]2021'!D108</f>
        <v>5</v>
      </c>
      <c r="E9" s="15">
        <f>'[1]2021'!E108</f>
        <v>1.0409999999999999</v>
      </c>
      <c r="F9" s="13">
        <f>'[1]2021'!F108</f>
        <v>6.0750000000000002</v>
      </c>
      <c r="G9" s="16">
        <v>0</v>
      </c>
      <c r="H9" s="13">
        <f>'[1]2021'!H108</f>
        <v>4.97</v>
      </c>
      <c r="I9" s="13">
        <f>'[1]2021'!I108</f>
        <v>0</v>
      </c>
      <c r="J9" s="15">
        <f>'[1]2021'!J108</f>
        <v>0.98638784770171628</v>
      </c>
      <c r="K9" s="16">
        <f>'[1]2021'!K108</f>
        <v>25.192929999999997</v>
      </c>
      <c r="L9" s="17">
        <f>'[1]2021'!L108</f>
        <v>-0.1365978558024693</v>
      </c>
      <c r="M9" s="16">
        <f>K9</f>
        <v>25.192929999999997</v>
      </c>
      <c r="N9" s="21"/>
      <c r="O9" s="19" t="s">
        <v>11</v>
      </c>
    </row>
    <row r="10" spans="1:15" x14ac:dyDescent="0.2">
      <c r="A10" s="13" t="s">
        <v>12</v>
      </c>
      <c r="B10" s="13" t="str">
        <f>'[1]2021'!B109</f>
        <v>SAND</v>
      </c>
      <c r="C10" s="14">
        <f>'[1]2021'!C109</f>
        <v>44735</v>
      </c>
      <c r="D10" s="13">
        <f>'[1]2021'!D109</f>
        <v>7</v>
      </c>
      <c r="E10" s="13">
        <f>'[1]2021'!E109</f>
        <v>1.0550999999999999</v>
      </c>
      <c r="F10" s="13">
        <f>'[1]2021'!F109</f>
        <v>5.98</v>
      </c>
      <c r="G10" s="16">
        <v>0</v>
      </c>
      <c r="H10" s="13">
        <f>'[1]2021'!H109</f>
        <v>4.97</v>
      </c>
      <c r="I10" s="13">
        <f>'[1]2021'!I109</f>
        <v>0</v>
      </c>
      <c r="J10" s="15">
        <f>'[1]2021'!J109</f>
        <v>0.98638784770171628</v>
      </c>
      <c r="K10" s="16">
        <f>'[1]2021'!K109</f>
        <v>35.270101999999994</v>
      </c>
      <c r="L10" s="17">
        <f>'[1]2021'!L109</f>
        <v>-0.11100132297658881</v>
      </c>
      <c r="M10" s="16">
        <f>K10</f>
        <v>35.270101999999994</v>
      </c>
      <c r="N10" s="21"/>
      <c r="O10" s="19" t="s">
        <v>11</v>
      </c>
    </row>
    <row r="11" spans="1:15" x14ac:dyDescent="0.2">
      <c r="A11" s="13" t="s">
        <v>13</v>
      </c>
      <c r="B11" s="13" t="str">
        <f>'[1]2021'!B110</f>
        <v>SAND</v>
      </c>
      <c r="C11" s="14">
        <f>'[1]2021'!C110</f>
        <v>44806</v>
      </c>
      <c r="D11" s="13">
        <f>'[1]2021'!D110</f>
        <v>10</v>
      </c>
      <c r="E11" s="13">
        <f>'[1]2021'!E110</f>
        <v>0.99550000000000005</v>
      </c>
      <c r="F11" s="13">
        <f>'[1]2021'!F110</f>
        <v>5.4</v>
      </c>
      <c r="G11" s="16">
        <f>'[1]2021'!G110</f>
        <v>54.244098442993469</v>
      </c>
      <c r="H11" s="13">
        <f>'[1]2021'!H110</f>
        <v>4.97</v>
      </c>
      <c r="I11" s="13">
        <f>'[1]2021'!I110</f>
        <v>0</v>
      </c>
      <c r="J11" s="15">
        <f>'[1]2021'!J110</f>
        <v>0.98638784770171628</v>
      </c>
      <c r="K11" s="16">
        <f>'[1]2021'!K110</f>
        <v>50.385859999999994</v>
      </c>
      <c r="L11" s="17">
        <f>'[1]2021'!L110</f>
        <v>-7.1127340185185267E-2</v>
      </c>
      <c r="M11" s="16">
        <f>K11</f>
        <v>50.385859999999994</v>
      </c>
      <c r="N11" s="21"/>
      <c r="O11" s="19" t="s">
        <v>11</v>
      </c>
    </row>
    <row r="12" spans="1:15" x14ac:dyDescent="0.2">
      <c r="A12" s="13" t="s">
        <v>14</v>
      </c>
      <c r="B12" s="13" t="str">
        <f>'[1]2021'!B7</f>
        <v>WPM</v>
      </c>
      <c r="C12" s="14">
        <f>'[1]2021'!C7</f>
        <v>44195</v>
      </c>
      <c r="D12" s="13">
        <f>'[1]2021'!D7</f>
        <v>45</v>
      </c>
      <c r="E12" s="15">
        <f>'[1]2021'!E7</f>
        <v>1.1637</v>
      </c>
      <c r="F12" s="13">
        <f>'[1]2021'!F7</f>
        <v>37.909999999999997</v>
      </c>
      <c r="G12" s="16">
        <f>'[1]2021'!G7</f>
        <v>1465.9706109822118</v>
      </c>
      <c r="H12" s="13">
        <f>'[1]2021'!H7</f>
        <v>32.69</v>
      </c>
      <c r="I12" s="13">
        <f>'[1]2021'!I7</f>
        <v>1.02</v>
      </c>
      <c r="J12" s="15">
        <f>'[1]2021'!J7</f>
        <v>0.98638784770171628</v>
      </c>
      <c r="K12" s="16">
        <f>'[1]2021'!K7</f>
        <v>1537.88391</v>
      </c>
      <c r="L12" s="17">
        <f>'[1]2021'!L7</f>
        <v>4.9055075510419474E-2</v>
      </c>
      <c r="M12" s="20">
        <f>'[1]2021'!M7</f>
        <v>71.913299017788177</v>
      </c>
      <c r="N12" s="21">
        <v>4</v>
      </c>
      <c r="O12" s="13"/>
    </row>
    <row r="13" spans="1:15" x14ac:dyDescent="0.2">
      <c r="A13" s="13" t="s">
        <v>15</v>
      </c>
      <c r="B13" s="13" t="s">
        <v>16</v>
      </c>
      <c r="C13" s="14"/>
      <c r="D13" s="13"/>
      <c r="E13" s="15"/>
      <c r="F13" s="13"/>
      <c r="G13" s="16"/>
      <c r="H13" s="13"/>
      <c r="I13" s="13"/>
      <c r="J13" s="15"/>
      <c r="K13" s="16"/>
      <c r="L13" s="17">
        <v>-0.5</v>
      </c>
      <c r="M13" s="20">
        <v>-287.62</v>
      </c>
      <c r="N13" s="21"/>
      <c r="O13" s="22" t="s">
        <v>17</v>
      </c>
    </row>
    <row r="14" spans="1:15" x14ac:dyDescent="0.2">
      <c r="A14" s="13" t="s">
        <v>18</v>
      </c>
      <c r="B14" s="13" t="str">
        <f>'[1]2021'!B8</f>
        <v>VOX</v>
      </c>
      <c r="C14" s="14">
        <f>'[1]2021'!C8</f>
        <v>44210</v>
      </c>
      <c r="D14" s="13">
        <f>'[1]2021'!D8</f>
        <v>200</v>
      </c>
      <c r="E14" s="15">
        <f>'[1]2021'!E8</f>
        <v>1.56</v>
      </c>
      <c r="F14" s="13">
        <f>'[1]2021'!F8</f>
        <v>2.52</v>
      </c>
      <c r="G14" s="16">
        <f>'[1]2021'!G8</f>
        <v>323.07692307692304</v>
      </c>
      <c r="H14" s="13">
        <f>'[1]2021'!H8</f>
        <v>2.84</v>
      </c>
      <c r="I14" s="13">
        <f>'[1]2021'!I8</f>
        <v>0</v>
      </c>
      <c r="J14" s="15">
        <f>'[1]2021'!J8</f>
        <v>1.3457139012245998</v>
      </c>
      <c r="K14" s="16">
        <f>'[1]2021'!K8</f>
        <v>422.0807999999999</v>
      </c>
      <c r="L14" s="17">
        <f>'[1]2021'!L8</f>
        <v>0.30644057142857128</v>
      </c>
      <c r="M14" s="20">
        <f>'[1]2021'!M8</f>
        <v>99.003876923076859</v>
      </c>
      <c r="N14" s="21">
        <v>5</v>
      </c>
      <c r="O14" s="13"/>
    </row>
    <row r="15" spans="1:15" x14ac:dyDescent="0.2">
      <c r="A15" s="13" t="s">
        <v>19</v>
      </c>
      <c r="B15" s="13" t="str">
        <f>'[1]2021'!B10</f>
        <v>SILV</v>
      </c>
      <c r="C15" s="14">
        <f>'[1]2021'!C10</f>
        <v>44211</v>
      </c>
      <c r="D15" s="13">
        <f>'[1]2021'!D10</f>
        <v>50</v>
      </c>
      <c r="E15" s="15">
        <f>'[1]2021'!E10</f>
        <v>1.1615</v>
      </c>
      <c r="F15" s="13">
        <f>'[1]2021'!F10</f>
        <v>8.2349999999999994</v>
      </c>
      <c r="G15" s="16">
        <f>'[1]2021'!G10</f>
        <v>354.49849332759362</v>
      </c>
      <c r="H15" s="13">
        <f>'[1]2021'!H10</f>
        <v>5.31</v>
      </c>
      <c r="I15" s="13">
        <f>'[1]2021'!I10</f>
        <v>0</v>
      </c>
      <c r="J15" s="15">
        <f>'[1]2021'!J10</f>
        <v>0.98638784770171628</v>
      </c>
      <c r="K15" s="16">
        <f>'[1]2021'!K10</f>
        <v>269.16390000000001</v>
      </c>
      <c r="L15" s="17">
        <f>'[1]2021'!L10</f>
        <v>-0.24071919890710378</v>
      </c>
      <c r="M15" s="20">
        <f>'[1]2021'!M10</f>
        <v>-85.334593327593609</v>
      </c>
      <c r="N15" s="21">
        <v>6</v>
      </c>
      <c r="O15" s="13"/>
    </row>
    <row r="16" spans="1:15" x14ac:dyDescent="0.2">
      <c r="A16" s="13" t="s">
        <v>20</v>
      </c>
      <c r="B16" s="13" t="str">
        <f>'[1]2021'!B11</f>
        <v>PSLV</v>
      </c>
      <c r="C16" s="14">
        <f>'[1]2021'!C11</f>
        <v>44250</v>
      </c>
      <c r="D16" s="13">
        <f>'[1]2021'!D11</f>
        <v>200</v>
      </c>
      <c r="E16" s="15">
        <f>'[1]2021'!E11</f>
        <v>1.1871</v>
      </c>
      <c r="F16" s="13">
        <f>'[1]2021'!F11</f>
        <v>8.9</v>
      </c>
      <c r="G16" s="16">
        <f>'[1]2021'!G11</f>
        <v>1499.4524471400891</v>
      </c>
      <c r="H16" s="13">
        <f>'[1]2021'!H11</f>
        <v>6.65</v>
      </c>
      <c r="I16" s="13">
        <f>'[1]2021'!I11</f>
        <v>0</v>
      </c>
      <c r="J16" s="15">
        <f>'[1]2021'!J11</f>
        <v>0.98638784770171628</v>
      </c>
      <c r="K16" s="16">
        <f>'[1]2021'!K11</f>
        <v>1348.354</v>
      </c>
      <c r="L16" s="17">
        <f>'[1]2021'!L11</f>
        <v>-0.10076908235955044</v>
      </c>
      <c r="M16" s="20">
        <f>'[1]2021'!M11</f>
        <v>-151.09844714008909</v>
      </c>
      <c r="N16" s="21">
        <v>7</v>
      </c>
      <c r="O16" s="13"/>
    </row>
    <row r="17" spans="1:15" x14ac:dyDescent="0.2">
      <c r="A17" s="13" t="s">
        <v>21</v>
      </c>
      <c r="B17" s="13" t="str">
        <f>'[1]2021'!B12</f>
        <v>SPPP</v>
      </c>
      <c r="C17" s="14">
        <f>'[1]2021'!C12</f>
        <v>44295</v>
      </c>
      <c r="D17" s="13">
        <f>'[1]2021'!D12</f>
        <v>200</v>
      </c>
      <c r="E17" s="15">
        <f>'[1]2021'!E12</f>
        <v>1.1847000000000001</v>
      </c>
      <c r="F17" s="13">
        <f>'[1]2021'!F12</f>
        <v>18.54</v>
      </c>
      <c r="G17" s="16">
        <f>'[1]2021'!G12</f>
        <v>3129.9063053937703</v>
      </c>
      <c r="H17" s="13">
        <f>'[1]2021'!H12</f>
        <v>13.9</v>
      </c>
      <c r="I17" s="13">
        <f>'[1]2021'!I12</f>
        <v>0</v>
      </c>
      <c r="J17" s="15">
        <f>'[1]2021'!J12</f>
        <v>0.98638784770171628</v>
      </c>
      <c r="K17" s="16">
        <f>'[1]2021'!K12</f>
        <v>2818.364</v>
      </c>
      <c r="L17" s="17">
        <f>'[1]2021'!L12</f>
        <v>-9.9537262459546819E-2</v>
      </c>
      <c r="M17" s="20">
        <f>'[1]2021'!M12</f>
        <v>-311.54230539377022</v>
      </c>
      <c r="N17" s="21">
        <v>8</v>
      </c>
      <c r="O17" s="13"/>
    </row>
    <row r="18" spans="1:15" x14ac:dyDescent="0.2">
      <c r="A18" s="13" t="s">
        <v>22</v>
      </c>
      <c r="B18" s="13" t="str">
        <f>'[1]2021'!B13</f>
        <v>EMPR</v>
      </c>
      <c r="C18" s="14">
        <f>'[1]2021'!C13</f>
        <v>44313</v>
      </c>
      <c r="D18" s="13">
        <f>'[1]2021'!D13</f>
        <v>3000</v>
      </c>
      <c r="E18" s="15">
        <f>'[1]2021'!E13</f>
        <v>1.4043000000000001</v>
      </c>
      <c r="F18" s="13">
        <f>'[1]2021'!F13</f>
        <v>0.25169999999999998</v>
      </c>
      <c r="G18" s="16">
        <f>'[1]2021'!G13</f>
        <v>537.70561845759448</v>
      </c>
      <c r="H18" s="13">
        <f>'[1]2021'!H13</f>
        <v>0.29499999999999998</v>
      </c>
      <c r="I18" s="13">
        <f>'[1]2021'!I13</f>
        <v>0</v>
      </c>
      <c r="J18" s="15">
        <f>'[1]2021'!J13</f>
        <v>1.3457139012245998</v>
      </c>
      <c r="K18" s="16">
        <f>'[1]2021'!K13</f>
        <v>657.6434999999999</v>
      </c>
      <c r="L18" s="17">
        <f>'[1]2021'!L13</f>
        <v>0.22305491597139446</v>
      </c>
      <c r="M18" s="20">
        <f>'[1]2021'!M13</f>
        <v>119.93788154240542</v>
      </c>
      <c r="N18" s="21">
        <v>9</v>
      </c>
      <c r="O18" s="13"/>
    </row>
    <row r="19" spans="1:15" x14ac:dyDescent="0.2">
      <c r="A19" s="13" t="s">
        <v>23</v>
      </c>
      <c r="B19" s="13" t="str">
        <f>'[1]2021'!B14</f>
        <v>GROY</v>
      </c>
      <c r="C19" s="14">
        <f>'[1]2021'!C14</f>
        <v>44341</v>
      </c>
      <c r="D19" s="13">
        <f>'[1]2021'!D14</f>
        <v>300</v>
      </c>
      <c r="E19" s="15">
        <f>'[1]2021'!E14</f>
        <v>1.1656</v>
      </c>
      <c r="F19" s="13">
        <f>'[1]2021'!F14</f>
        <v>4.16</v>
      </c>
      <c r="G19" s="16">
        <f>'[1]2021'!G14</f>
        <v>1070.6932052161976</v>
      </c>
      <c r="H19" s="13">
        <f>'[1]2021'!H14</f>
        <v>2.4900000000000002</v>
      </c>
      <c r="I19" s="13">
        <f>'[1]2021'!I14</f>
        <v>0.03</v>
      </c>
      <c r="J19" s="15">
        <f>'[1]2021'!J14</f>
        <v>0.98638784770171628</v>
      </c>
      <c r="K19" s="16">
        <f>'[1]2021'!K14</f>
        <v>1115.4328</v>
      </c>
      <c r="L19" s="17">
        <f>'[1]2021'!L14</f>
        <v>4.1785634358974449E-2</v>
      </c>
      <c r="M19" s="20">
        <f>'[1]2021'!M14</f>
        <v>44.739594783802431</v>
      </c>
      <c r="N19" s="21">
        <v>10</v>
      </c>
      <c r="O19" s="13"/>
    </row>
    <row r="20" spans="1:15" x14ac:dyDescent="0.2">
      <c r="A20" s="13" t="s">
        <v>23</v>
      </c>
      <c r="B20" s="13" t="str">
        <f>'[1]2021'!B15</f>
        <v>GROY</v>
      </c>
      <c r="C20" s="14">
        <f>'[1]2021'!C15</f>
        <v>44840</v>
      </c>
      <c r="D20" s="13">
        <f>'[1]2021'!D15</f>
        <v>100</v>
      </c>
      <c r="E20" s="13">
        <f>'[1]2021'!E15</f>
        <v>0.98080000000000001</v>
      </c>
      <c r="F20" s="13">
        <f>'[1]2021'!F15</f>
        <v>2.4</v>
      </c>
      <c r="G20" s="16">
        <f>'[1]2021'!G15</f>
        <v>244.69820554649266</v>
      </c>
      <c r="H20" s="13">
        <f>'[1]2021'!H15</f>
        <v>2.4900000000000002</v>
      </c>
      <c r="I20" s="13">
        <f>'[1]2021'!I15</f>
        <v>0</v>
      </c>
      <c r="J20" s="15">
        <f>'[1]2021'!J15</f>
        <v>0.98638784770171628</v>
      </c>
      <c r="K20" s="16">
        <f>'[1]2021'!K15</f>
        <v>252.43620000000004</v>
      </c>
      <c r="L20" s="17">
        <f>'[1]2021'!L15</f>
        <v>3.1622604000000172E-2</v>
      </c>
      <c r="M20" s="16">
        <f>'[1]2021'!M15</f>
        <v>7.7379944535073832</v>
      </c>
      <c r="N20" s="21">
        <v>11</v>
      </c>
      <c r="O20" s="13"/>
    </row>
    <row r="21" spans="1:15" x14ac:dyDescent="0.2">
      <c r="A21" s="13" t="s">
        <v>24</v>
      </c>
      <c r="B21" s="13" t="str">
        <f>'[1]2021'!B16</f>
        <v>MTA</v>
      </c>
      <c r="C21" s="14">
        <f>'[1]2021'!C16</f>
        <v>44368</v>
      </c>
      <c r="D21" s="13">
        <f>'[1]2021'!D16</f>
        <v>300</v>
      </c>
      <c r="E21" s="15">
        <f>'[1]2021'!E16</f>
        <v>1.1375</v>
      </c>
      <c r="F21" s="13">
        <f>'[1]2021'!F16</f>
        <v>7.49</v>
      </c>
      <c r="G21" s="16">
        <f>'[1]2021'!G16</f>
        <v>1975.3846153846155</v>
      </c>
      <c r="H21" s="13">
        <f>'[1]2021'!H16</f>
        <v>4.67</v>
      </c>
      <c r="I21" s="13">
        <f>'[1]2021'!I16</f>
        <v>0</v>
      </c>
      <c r="J21" s="15">
        <f>'[1]2021'!J16</f>
        <v>0.98638784770171628</v>
      </c>
      <c r="K21" s="16">
        <f>'[1]2021'!K16</f>
        <v>1420.3338000000001</v>
      </c>
      <c r="L21" s="17">
        <f>'[1]2021'!L16</f>
        <v>-0.28098366822429904</v>
      </c>
      <c r="M21" s="20">
        <f>'[1]2021'!M16</f>
        <v>-555.05081538461536</v>
      </c>
      <c r="N21" s="21">
        <v>12</v>
      </c>
      <c r="O21" s="13"/>
    </row>
    <row r="22" spans="1:15" x14ac:dyDescent="0.2">
      <c r="A22" s="13" t="s">
        <v>25</v>
      </c>
      <c r="B22" s="13" t="str">
        <f>'[1]2021'!B17</f>
        <v>MTA</v>
      </c>
      <c r="C22" s="14">
        <f>'[1]2021'!C17</f>
        <v>44726</v>
      </c>
      <c r="D22" s="13">
        <f>'[1]2021'!D17</f>
        <v>100</v>
      </c>
      <c r="E22" s="15">
        <f>'[1]2021'!E17</f>
        <v>1.0409999999999999</v>
      </c>
      <c r="F22" s="13">
        <f>'[1]2021'!F17</f>
        <v>5.15</v>
      </c>
      <c r="G22" s="16">
        <f>'[1]2021'!G17</f>
        <v>494.71661863592703</v>
      </c>
      <c r="H22" s="13">
        <f>'[1]2021'!H17</f>
        <v>4.67</v>
      </c>
      <c r="I22" s="13">
        <f>'[1]2021'!I17</f>
        <v>0</v>
      </c>
      <c r="J22" s="15">
        <f>'[1]2021'!J17</f>
        <v>0.98638784770171628</v>
      </c>
      <c r="K22" s="16">
        <f>'[1]2021'!K17</f>
        <v>473.44460000000004</v>
      </c>
      <c r="L22" s="17">
        <f>'[1]2021'!L17</f>
        <v>-4.2998391067961168E-2</v>
      </c>
      <c r="M22" s="16">
        <f>'[1]2021'!M17</f>
        <v>-21.272018635926997</v>
      </c>
      <c r="N22" s="21">
        <v>13</v>
      </c>
      <c r="O22" s="13"/>
    </row>
    <row r="23" spans="1:15" x14ac:dyDescent="0.2">
      <c r="A23" s="13" t="s">
        <v>26</v>
      </c>
      <c r="B23" s="13" t="str">
        <f>'[1]2021'!B18</f>
        <v>MTA</v>
      </c>
      <c r="C23" s="14">
        <f>'[1]2021'!C18</f>
        <v>44806</v>
      </c>
      <c r="D23" s="13">
        <f>'[1]2021'!D18</f>
        <v>100</v>
      </c>
      <c r="E23" s="13">
        <f>'[1]2021'!E18</f>
        <v>0.99550000000000005</v>
      </c>
      <c r="F23" s="13">
        <f>'[1]2021'!F18</f>
        <v>3.99</v>
      </c>
      <c r="G23" s="16">
        <f>'[1]2021'!G18</f>
        <v>400.80361627322952</v>
      </c>
      <c r="H23" s="13">
        <f>'[1]2021'!H18</f>
        <v>4.67</v>
      </c>
      <c r="I23" s="13">
        <f>'[1]2021'!I18</f>
        <v>0</v>
      </c>
      <c r="J23" s="15">
        <f>'[1]2021'!J18</f>
        <v>0.98638784770171628</v>
      </c>
      <c r="K23" s="16">
        <f>'[1]2021'!K18</f>
        <v>473.44460000000004</v>
      </c>
      <c r="L23" s="17">
        <f>'[1]2021'!L18</f>
        <v>0.18123834411027581</v>
      </c>
      <c r="M23" s="16">
        <f>'[1]2021'!M18</f>
        <v>72.640983726770514</v>
      </c>
      <c r="N23" s="21">
        <v>14</v>
      </c>
      <c r="O23" s="13"/>
    </row>
    <row r="24" spans="1:15" x14ac:dyDescent="0.2">
      <c r="A24" s="13" t="s">
        <v>27</v>
      </c>
      <c r="B24" s="13" t="str">
        <f>'[1]2021'!B19</f>
        <v>EXK</v>
      </c>
      <c r="C24" s="14">
        <f>'[1]2021'!C19</f>
        <v>44388</v>
      </c>
      <c r="D24" s="13">
        <f>'[1]2021'!D19</f>
        <v>100</v>
      </c>
      <c r="E24" s="15">
        <f>'[1]2021'!E19</f>
        <v>1.18</v>
      </c>
      <c r="F24" s="13">
        <f>'[1]2021'!F19</f>
        <v>5.29</v>
      </c>
      <c r="G24" s="16">
        <f>'[1]2021'!G19</f>
        <v>448.30508474576271</v>
      </c>
      <c r="H24" s="13">
        <f>'[1]2021'!H19</f>
        <v>3.43</v>
      </c>
      <c r="I24" s="13">
        <f>'[1]2021'!I19</f>
        <v>0</v>
      </c>
      <c r="J24" s="15">
        <f>'[1]2021'!J19</f>
        <v>0.98638784770171628</v>
      </c>
      <c r="K24" s="16">
        <f>'[1]2021'!K19</f>
        <v>347.73340000000002</v>
      </c>
      <c r="L24" s="17">
        <f>'[1]2021'!L19</f>
        <v>-0.22433759546313795</v>
      </c>
      <c r="M24" s="20">
        <f>'[1]2021'!M19</f>
        <v>-100.5716847457627</v>
      </c>
      <c r="N24" s="21">
        <v>15</v>
      </c>
      <c r="O24" s="13"/>
    </row>
    <row r="25" spans="1:15" x14ac:dyDescent="0.2">
      <c r="A25" s="13" t="s">
        <v>28</v>
      </c>
      <c r="B25" s="13" t="str">
        <f>'[1]2021'!B20</f>
        <v>FISH</v>
      </c>
      <c r="C25" s="14">
        <f>'[1]2021'!C20</f>
        <v>44433</v>
      </c>
      <c r="D25" s="13">
        <f>'[1]2021'!D20</f>
        <v>300</v>
      </c>
      <c r="E25" s="15">
        <f>'[1]2021'!E20</f>
        <v>1.4830000000000001</v>
      </c>
      <c r="F25" s="13">
        <f>'[1]2021'!F20</f>
        <v>1.27</v>
      </c>
      <c r="G25" s="16">
        <f>'[1]2021'!G20</f>
        <v>256.91166554281858</v>
      </c>
      <c r="H25" s="13">
        <f>'[1]2021'!H20</f>
        <v>0.8</v>
      </c>
      <c r="I25" s="13">
        <f>'[1]2021'!I20</f>
        <v>0.10500000000000001</v>
      </c>
      <c r="J25" s="15">
        <f>'[1]2021'!J20</f>
        <v>1.3457139012245998</v>
      </c>
      <c r="K25" s="16">
        <f>'[1]2021'!K20</f>
        <v>201.75164999999998</v>
      </c>
      <c r="L25" s="17">
        <f>'[1]2021'!L20</f>
        <v>-0.21470420748031493</v>
      </c>
      <c r="M25" s="20">
        <f>'[1]2021'!M20</f>
        <v>-55.160015542818599</v>
      </c>
      <c r="N25" s="21">
        <v>16</v>
      </c>
      <c r="O25" s="13"/>
    </row>
    <row r="26" spans="1:15" x14ac:dyDescent="0.2">
      <c r="A26" s="13" t="s">
        <v>29</v>
      </c>
      <c r="B26" s="13" t="str">
        <f>'[1]2021'!B21</f>
        <v>SBSW</v>
      </c>
      <c r="C26" s="14">
        <f>'[1]2021'!C21</f>
        <v>44517</v>
      </c>
      <c r="D26" s="13">
        <f>'[1]2021'!D21</f>
        <v>40</v>
      </c>
      <c r="E26" s="13">
        <f>'[1]2021'!E21</f>
        <v>1.1301000000000001</v>
      </c>
      <c r="F26" s="13">
        <f>'[1]2021'!F21</f>
        <v>12.82</v>
      </c>
      <c r="G26" s="16">
        <f>'[1]2021'!G21</f>
        <v>453.76515352623653</v>
      </c>
      <c r="H26" s="23">
        <f>'[1]2021'!H21</f>
        <v>9.6300000000000008</v>
      </c>
      <c r="I26" s="13">
        <f>'[1]2021'!I21</f>
        <v>0.75</v>
      </c>
      <c r="J26" s="15">
        <f>'[1]2021'!J21</f>
        <v>0.98638784770171628</v>
      </c>
      <c r="K26" s="16">
        <f>'[1]2021'!K21</f>
        <v>420.9297600000001</v>
      </c>
      <c r="L26" s="17">
        <f>'[1]2021'!L21</f>
        <v>-7.2362087020280422E-2</v>
      </c>
      <c r="M26" s="16">
        <f>'[1]2021'!M21</f>
        <v>-32.83539352623643</v>
      </c>
      <c r="N26" s="21">
        <v>17</v>
      </c>
      <c r="O26" s="13"/>
    </row>
    <row r="27" spans="1:15" x14ac:dyDescent="0.2">
      <c r="A27" s="13" t="s">
        <v>30</v>
      </c>
      <c r="B27" s="13" t="str">
        <f>'[1]2021'!B22</f>
        <v>SBSW</v>
      </c>
      <c r="C27" s="14">
        <v>44658</v>
      </c>
      <c r="D27" s="13">
        <f>'[1]2021'!D22</f>
        <v>60</v>
      </c>
      <c r="E27" s="13">
        <f>'[1]2021'!E22</f>
        <v>1.0878000000000001</v>
      </c>
      <c r="F27" s="13">
        <f>'[1]2021'!F22</f>
        <v>15.22</v>
      </c>
      <c r="G27" s="16">
        <f>'[1]2021'!G22</f>
        <v>839.49255377826807</v>
      </c>
      <c r="H27" s="23">
        <f>'[1]2021'!H22</f>
        <v>9.6300000000000008</v>
      </c>
      <c r="I27" s="13">
        <f>'[1]2021'!I22</f>
        <v>0.75</v>
      </c>
      <c r="J27" s="15">
        <f>'[1]2021'!J22</f>
        <v>0.98638784770171628</v>
      </c>
      <c r="K27" s="16">
        <f>'[1]2021'!K22</f>
        <v>631.39464000000009</v>
      </c>
      <c r="L27" s="17">
        <f>'[1]2021'!L22</f>
        <v>-0.24788535984231264</v>
      </c>
      <c r="M27" s="16">
        <f>'[1]2021'!M22</f>
        <v>-208.09791377826798</v>
      </c>
      <c r="N27" s="21">
        <v>18</v>
      </c>
      <c r="O27" s="13"/>
    </row>
    <row r="28" spans="1:15" x14ac:dyDescent="0.2">
      <c r="A28" s="13" t="s">
        <v>31</v>
      </c>
      <c r="B28" s="13" t="str">
        <f>'[1]2021'!B23</f>
        <v>SBSW</v>
      </c>
      <c r="C28" s="14">
        <v>44659</v>
      </c>
      <c r="D28" s="13">
        <f>'[1]2021'!D23</f>
        <v>50</v>
      </c>
      <c r="E28" s="15">
        <f>'[1]2021'!E23</f>
        <v>1.0529999999999999</v>
      </c>
      <c r="F28" s="13">
        <f>'[1]2021'!F23</f>
        <v>11.875</v>
      </c>
      <c r="G28" s="16">
        <f>'[1]2021'!G23</f>
        <v>563.8651471984806</v>
      </c>
      <c r="H28" s="23">
        <f>'[1]2021'!H23</f>
        <v>9.6300000000000008</v>
      </c>
      <c r="I28" s="13">
        <f>'[1]2021'!I23</f>
        <v>0.75</v>
      </c>
      <c r="J28" s="15">
        <f>'[1]2021'!J23</f>
        <v>0.98638784770171628</v>
      </c>
      <c r="K28" s="16">
        <f>'[1]2021'!K23</f>
        <v>526.1622000000001</v>
      </c>
      <c r="L28" s="17">
        <f>'[1]2021'!L23</f>
        <v>-6.6865184673684144E-2</v>
      </c>
      <c r="M28" s="16">
        <f>'[1]2021'!M23</f>
        <v>-37.702947198480501</v>
      </c>
      <c r="N28" s="21">
        <v>19</v>
      </c>
      <c r="O28" s="13"/>
    </row>
    <row r="29" spans="1:15" x14ac:dyDescent="0.2">
      <c r="A29" s="13" t="s">
        <v>32</v>
      </c>
      <c r="B29" s="13" t="str">
        <f>'[1]2021'!B24</f>
        <v>AG</v>
      </c>
      <c r="C29" s="14">
        <f>'[1]2021'!C24</f>
        <v>44589</v>
      </c>
      <c r="D29" s="13">
        <f>'[1]2021'!D24</f>
        <v>50</v>
      </c>
      <c r="E29" s="13">
        <f>'[1]2021'!E24</f>
        <v>1.1152</v>
      </c>
      <c r="F29" s="13">
        <f>'[1]2021'!F24</f>
        <v>9.56</v>
      </c>
      <c r="G29" s="16">
        <f>'[1]2021'!G24</f>
        <v>428.62266857962697</v>
      </c>
      <c r="H29" s="13">
        <f>'[1]2021'!H24</f>
        <v>8.4499999999999993</v>
      </c>
      <c r="I29" s="13">
        <f>'[1]2021'!I24</f>
        <v>0</v>
      </c>
      <c r="J29" s="15">
        <f>'[1]2021'!J24</f>
        <v>0.98638784770171628</v>
      </c>
      <c r="K29" s="16">
        <f>'[1]2021'!K24</f>
        <v>428.33049999999997</v>
      </c>
      <c r="L29" s="17">
        <f>'[1]2021'!L24</f>
        <v>-6.8164518828458848E-4</v>
      </c>
      <c r="M29" s="16">
        <f>'[1]2021'!M24</f>
        <v>-0.2921685796270026</v>
      </c>
      <c r="N29" s="21">
        <v>20</v>
      </c>
      <c r="O29" s="13"/>
    </row>
    <row r="30" spans="1:15" x14ac:dyDescent="0.2">
      <c r="A30" s="13" t="s">
        <v>33</v>
      </c>
      <c r="B30" s="13" t="s">
        <v>34</v>
      </c>
      <c r="C30" s="14"/>
      <c r="D30" s="13"/>
      <c r="E30" s="15"/>
      <c r="F30" s="13"/>
      <c r="G30" s="16"/>
      <c r="H30" s="13"/>
      <c r="I30" s="13"/>
      <c r="J30" s="15"/>
      <c r="K30" s="16"/>
      <c r="L30" s="17">
        <v>0.13</v>
      </c>
      <c r="M30" s="16">
        <v>44.78</v>
      </c>
      <c r="N30" s="21"/>
      <c r="O30" s="19" t="s">
        <v>9</v>
      </c>
    </row>
    <row r="31" spans="1:15" x14ac:dyDescent="0.2">
      <c r="A31" s="13" t="s">
        <v>35</v>
      </c>
      <c r="B31" s="13" t="s">
        <v>34</v>
      </c>
      <c r="C31" s="14">
        <f>'[1]2021'!C105</f>
        <v>44747</v>
      </c>
      <c r="D31" s="13">
        <f>'[1]2021'!D105</f>
        <v>5</v>
      </c>
      <c r="E31" s="13">
        <f>'[1]2021'!E105</f>
        <v>1.0264</v>
      </c>
      <c r="F31" s="13">
        <f>'[1]2021'!F105</f>
        <v>6.63</v>
      </c>
      <c r="G31" s="16">
        <f>'[1]2021'!G105</f>
        <v>32.297349961028836</v>
      </c>
      <c r="H31" s="13">
        <f>'[1]2021'!H105</f>
        <v>8.4499999999999993</v>
      </c>
      <c r="I31" s="13">
        <f>'[1]2021'!I105</f>
        <v>0</v>
      </c>
      <c r="J31" s="15">
        <f>'[1]2021'!J105</f>
        <v>0.98638784770171628</v>
      </c>
      <c r="K31" s="16">
        <f>'[1]2021'!K105</f>
        <v>42.833049999999993</v>
      </c>
      <c r="L31" s="17">
        <f>'[1]2021'!L105</f>
        <v>0.3262094274509803</v>
      </c>
      <c r="M31" s="18">
        <f>K31</f>
        <v>42.833049999999993</v>
      </c>
      <c r="N31" s="21"/>
      <c r="O31" s="19" t="s">
        <v>4</v>
      </c>
    </row>
    <row r="32" spans="1:15" x14ac:dyDescent="0.2">
      <c r="A32" s="13" t="s">
        <v>36</v>
      </c>
      <c r="B32" s="13" t="str">
        <f>'[1]2021'!B104</f>
        <v>AG</v>
      </c>
      <c r="C32" s="14">
        <f>'[1]2021'!C104</f>
        <v>43187</v>
      </c>
      <c r="D32" s="13">
        <f>'[1]2021'!D104</f>
        <v>22</v>
      </c>
      <c r="E32" s="15">
        <f>'[1]2021'!E104</f>
        <v>1.24</v>
      </c>
      <c r="F32" s="13">
        <f>'[1]2021'!F104</f>
        <v>12.22</v>
      </c>
      <c r="G32" s="16">
        <f>'[1]2021'!G104</f>
        <v>216.80645161290326</v>
      </c>
      <c r="H32" s="13">
        <f>'[1]2021'!H104</f>
        <v>8.4499999999999993</v>
      </c>
      <c r="I32" s="13">
        <f>'[1]2021'!I104</f>
        <v>0</v>
      </c>
      <c r="J32" s="15">
        <f>'[1]2021'!J104</f>
        <v>0.98638784770171628</v>
      </c>
      <c r="K32" s="16">
        <f>'[1]2021'!K104</f>
        <v>188.46541999999997</v>
      </c>
      <c r="L32" s="17">
        <f>'[1]2021'!L104</f>
        <v>0.86927957446808479</v>
      </c>
      <c r="M32" s="18">
        <f>K32</f>
        <v>188.46541999999997</v>
      </c>
      <c r="N32" s="21"/>
      <c r="O32" s="19" t="s">
        <v>4</v>
      </c>
    </row>
    <row r="33" spans="1:15" x14ac:dyDescent="0.2">
      <c r="A33" s="11" t="s">
        <v>37</v>
      </c>
      <c r="B33" s="13"/>
      <c r="C33" s="14"/>
      <c r="D33" s="13"/>
      <c r="E33" s="15"/>
      <c r="F33" s="13"/>
      <c r="G33" s="16">
        <f>SUM(G4:G32)</f>
        <v>16593.804273364938</v>
      </c>
      <c r="H33" s="13"/>
      <c r="I33" s="13"/>
      <c r="J33" s="15"/>
      <c r="K33" s="16">
        <f>SUM(K5:K32)</f>
        <v>15208.948182000004</v>
      </c>
      <c r="L33" s="24">
        <f>M33/G33</f>
        <v>-6.1692463312418282E-2</v>
      </c>
      <c r="M33" s="20">
        <f>SUM(M4:M32)</f>
        <v>-1023.7126613480161</v>
      </c>
      <c r="N33" s="21"/>
      <c r="O33" s="13"/>
    </row>
    <row r="34" spans="1:15" x14ac:dyDescent="0.2">
      <c r="A34" s="25"/>
      <c r="B34" s="25"/>
      <c r="C34" s="26"/>
      <c r="D34" s="25"/>
      <c r="E34" s="27"/>
      <c r="F34" s="25"/>
      <c r="G34" s="28"/>
      <c r="H34" s="25"/>
      <c r="I34" s="25"/>
      <c r="J34" s="27"/>
      <c r="K34" s="28"/>
      <c r="L34" s="29"/>
      <c r="M34" s="30"/>
      <c r="N34" s="31"/>
      <c r="O34" s="25"/>
    </row>
    <row r="35" spans="1:15" x14ac:dyDescent="0.2">
      <c r="A35" s="32" t="s">
        <v>38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4"/>
      <c r="M35" s="35">
        <f ca="1">TODAY()</f>
        <v>44857</v>
      </c>
      <c r="N35" s="35"/>
      <c r="O35" s="35"/>
    </row>
    <row r="36" spans="1:15" x14ac:dyDescent="0.2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  <c r="M36" s="39" t="s">
        <v>1</v>
      </c>
      <c r="N36" s="40">
        <f>K71/'[1]2021'!P173</f>
        <v>8.3673141306804741E-2</v>
      </c>
      <c r="O36" s="41"/>
    </row>
    <row r="37" spans="1:15" x14ac:dyDescent="0.2">
      <c r="A37" s="11" t="str">
        <f>A3</f>
        <v>Investment</v>
      </c>
      <c r="B37" s="11" t="str">
        <f t="shared" ref="B37:M37" si="0">B3</f>
        <v>Ticker</v>
      </c>
      <c r="C37" s="11" t="str">
        <f t="shared" si="0"/>
        <v>Buy date</v>
      </c>
      <c r="D37" s="11" t="str">
        <f t="shared" si="0"/>
        <v>Shares</v>
      </c>
      <c r="E37" s="12" t="str">
        <f t="shared" si="0"/>
        <v>exch. rate buy</v>
      </c>
      <c r="F37" s="11" t="str">
        <f t="shared" si="0"/>
        <v>Buy price</v>
      </c>
      <c r="G37" s="11" t="str">
        <f t="shared" si="0"/>
        <v>Euro spent</v>
      </c>
      <c r="H37" s="11" t="str">
        <f t="shared" si="0"/>
        <v>Price now</v>
      </c>
      <c r="I37" s="11" t="str">
        <f t="shared" si="0"/>
        <v>Dividends</v>
      </c>
      <c r="J37" s="12" t="str">
        <f t="shared" si="0"/>
        <v>exch. Rate now</v>
      </c>
      <c r="K37" s="11" t="str">
        <f t="shared" si="0"/>
        <v>Euro now</v>
      </c>
      <c r="L37" s="11" t="str">
        <f t="shared" si="0"/>
        <v>Return%</v>
      </c>
      <c r="M37" s="11" t="str">
        <f t="shared" si="0"/>
        <v>Return€</v>
      </c>
      <c r="N37" s="42" t="s">
        <v>39</v>
      </c>
      <c r="O37" s="11" t="str">
        <f>O3</f>
        <v>remark</v>
      </c>
    </row>
    <row r="38" spans="1:15" x14ac:dyDescent="0.2">
      <c r="A38" s="13" t="str">
        <f>'[1]2021'!A28</f>
        <v xml:space="preserve">1.Tudor Gold Corp </v>
      </c>
      <c r="B38" s="13" t="str">
        <f>'[1]2021'!B28</f>
        <v>TUD^</v>
      </c>
      <c r="C38" s="14">
        <f>'[1]2021'!C28</f>
        <v>44054</v>
      </c>
      <c r="D38" s="13">
        <f>'[1]2021'!D28</f>
        <v>400</v>
      </c>
      <c r="E38" s="15">
        <f>'[1]2021'!E28</f>
        <v>1.49</v>
      </c>
      <c r="F38" s="23">
        <f>'[1]2021'!F28</f>
        <v>2.355</v>
      </c>
      <c r="G38" s="16">
        <f>'[1]2021'!G28</f>
        <v>632.21476510067112</v>
      </c>
      <c r="H38" s="23">
        <f>'[1]2021'!H28</f>
        <v>0.98</v>
      </c>
      <c r="I38" s="13">
        <f>'[1]2021'!I28</f>
        <v>0</v>
      </c>
      <c r="J38" s="15">
        <f>'[1]2021'!J28</f>
        <v>1.3457139012245998</v>
      </c>
      <c r="K38" s="16">
        <f>'[1]2021'!K28</f>
        <v>291.29519999999997</v>
      </c>
      <c r="L38" s="17">
        <f>'[1]2021'!L28</f>
        <v>-0.53924644585987269</v>
      </c>
      <c r="M38" s="20">
        <f>'[1]2021'!M28</f>
        <v>-340.91956510067115</v>
      </c>
      <c r="N38" s="43">
        <v>1</v>
      </c>
      <c r="O38" s="23"/>
    </row>
    <row r="39" spans="1:15" x14ac:dyDescent="0.2">
      <c r="A39" s="13" t="s">
        <v>40</v>
      </c>
      <c r="B39" s="13" t="s">
        <v>41</v>
      </c>
      <c r="C39" s="14"/>
      <c r="D39" s="13"/>
      <c r="E39" s="15"/>
      <c r="F39" s="23"/>
      <c r="G39" s="16"/>
      <c r="H39" s="23"/>
      <c r="I39" s="13"/>
      <c r="J39" s="15"/>
      <c r="K39" s="16"/>
      <c r="L39" s="17">
        <v>-0.42</v>
      </c>
      <c r="M39" s="20">
        <v>-76</v>
      </c>
      <c r="N39" s="43"/>
      <c r="O39" s="44" t="s">
        <v>17</v>
      </c>
    </row>
    <row r="40" spans="1:15" x14ac:dyDescent="0.2">
      <c r="A40" s="13" t="s">
        <v>42</v>
      </c>
      <c r="B40" s="13" t="s">
        <v>43</v>
      </c>
      <c r="C40" s="14"/>
      <c r="D40" s="13"/>
      <c r="E40" s="15"/>
      <c r="F40" s="23"/>
      <c r="G40" s="16"/>
      <c r="H40" s="23"/>
      <c r="I40" s="13"/>
      <c r="J40" s="15"/>
      <c r="K40" s="16"/>
      <c r="L40" s="17">
        <f>-30%</f>
        <v>-0.3</v>
      </c>
      <c r="M40" s="20">
        <v>-169.21</v>
      </c>
      <c r="N40" s="43"/>
      <c r="O40" s="44" t="s">
        <v>17</v>
      </c>
    </row>
    <row r="41" spans="1:15" x14ac:dyDescent="0.2">
      <c r="A41" s="13" t="s">
        <v>44</v>
      </c>
      <c r="B41" s="13" t="s">
        <v>45</v>
      </c>
      <c r="C41" s="14">
        <f>'[1]2021'!C142</f>
        <v>44054</v>
      </c>
      <c r="D41" s="13">
        <f>'[1]2021'!D142</f>
        <v>50</v>
      </c>
      <c r="E41" s="13">
        <f>'[1]2021'!E142</f>
        <v>1.58</v>
      </c>
      <c r="F41" s="13">
        <f>'[1]2021'!F142</f>
        <v>3.64</v>
      </c>
      <c r="G41" s="16">
        <v>0</v>
      </c>
      <c r="H41" s="13">
        <f>'[1]2021'!H142</f>
        <v>2.72</v>
      </c>
      <c r="I41" s="13">
        <f>'[1]2021'!I142</f>
        <v>0</v>
      </c>
      <c r="J41" s="15">
        <f>'[1]2021'!J142</f>
        <v>1.3457139012245998</v>
      </c>
      <c r="K41" s="16">
        <f>'[1]2021'!K142</f>
        <v>101.0616</v>
      </c>
      <c r="L41" s="17">
        <f>'[1]2021'!L142</f>
        <v>-0.12265204395604394</v>
      </c>
      <c r="M41" s="16">
        <f>K41</f>
        <v>101.0616</v>
      </c>
      <c r="N41" s="43"/>
      <c r="O41" s="19" t="s">
        <v>4</v>
      </c>
    </row>
    <row r="42" spans="1:15" x14ac:dyDescent="0.2">
      <c r="A42" s="13" t="s">
        <v>46</v>
      </c>
      <c r="B42" s="13" t="s">
        <v>47</v>
      </c>
      <c r="C42" s="14"/>
      <c r="D42" s="13"/>
      <c r="E42" s="15"/>
      <c r="F42" s="23"/>
      <c r="G42" s="16"/>
      <c r="H42" s="23"/>
      <c r="I42" s="13"/>
      <c r="J42" s="15"/>
      <c r="K42" s="16"/>
      <c r="L42" s="17">
        <v>-0.45600000000000002</v>
      </c>
      <c r="M42" s="20">
        <v>-174</v>
      </c>
      <c r="N42" s="43"/>
      <c r="O42" s="44" t="s">
        <v>17</v>
      </c>
    </row>
    <row r="43" spans="1:15" x14ac:dyDescent="0.2">
      <c r="A43" s="13" t="s">
        <v>48</v>
      </c>
      <c r="B43" s="13" t="str">
        <f>'[1]2021'!B113</f>
        <v>DEF</v>
      </c>
      <c r="C43" s="14">
        <f>'[1]2021'!C113</f>
        <v>44077</v>
      </c>
      <c r="D43" s="13">
        <f>'[1]2021'!D113</f>
        <v>350</v>
      </c>
      <c r="E43" s="13">
        <f>'[1]2021'!E113</f>
        <v>1.55</v>
      </c>
      <c r="F43" s="13">
        <v>0</v>
      </c>
      <c r="G43" s="16">
        <v>0</v>
      </c>
      <c r="H43" s="23">
        <f>'[1]2021'!H113</f>
        <v>0.19</v>
      </c>
      <c r="I43" s="13">
        <f>'[1]2021'!I113</f>
        <v>0</v>
      </c>
      <c r="J43" s="15">
        <f>'[1]2021'!J113</f>
        <v>1.3457139012245998</v>
      </c>
      <c r="K43" s="16">
        <f>'[1]2021'!K113</f>
        <v>49.416149999999995</v>
      </c>
      <c r="L43" s="17">
        <f>'[1]2021'!L113</f>
        <v>0.45122257731958759</v>
      </c>
      <c r="M43" s="45">
        <f>K43</f>
        <v>49.416149999999995</v>
      </c>
      <c r="N43" s="43"/>
      <c r="O43" s="19" t="s">
        <v>4</v>
      </c>
    </row>
    <row r="44" spans="1:15" x14ac:dyDescent="0.2">
      <c r="A44" s="13" t="str">
        <f>'[1]2021'!A29</f>
        <v>7.Silver Viper Minerals</v>
      </c>
      <c r="B44" s="13" t="str">
        <f>'[1]2021'!B29</f>
        <v>VIPR</v>
      </c>
      <c r="C44" s="14">
        <f>'[1]2021'!C29</f>
        <v>44096</v>
      </c>
      <c r="D44" s="13">
        <f>'[1]2021'!D29</f>
        <v>500</v>
      </c>
      <c r="E44" s="15">
        <f>'[1]2021'!E29</f>
        <v>1.56</v>
      </c>
      <c r="F44" s="23">
        <f>'[1]2021'!F29</f>
        <v>0.6</v>
      </c>
      <c r="G44" s="16">
        <f>'[1]2021'!G29</f>
        <v>192.30769230769229</v>
      </c>
      <c r="H44" s="23">
        <f>'[1]2021'!H29</f>
        <v>0.185</v>
      </c>
      <c r="I44" s="13">
        <f>'[1]2021'!I29</f>
        <v>0</v>
      </c>
      <c r="J44" s="15">
        <f>'[1]2021'!J29</f>
        <v>1.3457139012245998</v>
      </c>
      <c r="K44" s="16">
        <f>'[1]2021'!K29</f>
        <v>68.736750000000001</v>
      </c>
      <c r="L44" s="17">
        <f>'[1]2021'!L29</f>
        <v>-0.6425689</v>
      </c>
      <c r="M44" s="20">
        <f>'[1]2021'!M29</f>
        <v>-123.57094230769229</v>
      </c>
      <c r="N44" s="43">
        <v>2</v>
      </c>
      <c r="O44" s="23"/>
    </row>
    <row r="45" spans="1:15" x14ac:dyDescent="0.2">
      <c r="A45" s="13" t="s">
        <v>49</v>
      </c>
      <c r="B45" s="13" t="s">
        <v>50</v>
      </c>
      <c r="C45" s="14"/>
      <c r="D45" s="13"/>
      <c r="E45" s="15"/>
      <c r="F45" s="23"/>
      <c r="G45" s="16"/>
      <c r="H45" s="23"/>
      <c r="I45" s="13"/>
      <c r="J45" s="15"/>
      <c r="K45" s="16"/>
      <c r="L45" s="17">
        <f>-36%</f>
        <v>-0.36</v>
      </c>
      <c r="M45" s="20">
        <v>-144.37</v>
      </c>
      <c r="N45" s="43"/>
      <c r="O45" s="44" t="s">
        <v>17</v>
      </c>
    </row>
    <row r="46" spans="1:15" x14ac:dyDescent="0.2">
      <c r="A46" s="13" t="s">
        <v>51</v>
      </c>
      <c r="B46" s="13" t="s">
        <v>52</v>
      </c>
      <c r="C46" s="14"/>
      <c r="D46" s="13"/>
      <c r="E46" s="15"/>
      <c r="F46" s="23"/>
      <c r="G46" s="16"/>
      <c r="H46" s="23"/>
      <c r="I46" s="13"/>
      <c r="J46" s="15"/>
      <c r="K46" s="16"/>
      <c r="L46" s="17">
        <v>-0.34</v>
      </c>
      <c r="M46" s="20">
        <v>-75</v>
      </c>
      <c r="N46" s="43"/>
      <c r="O46" s="44" t="s">
        <v>17</v>
      </c>
    </row>
    <row r="47" spans="1:15" x14ac:dyDescent="0.2">
      <c r="A47" s="13" t="s">
        <v>53</v>
      </c>
      <c r="B47" s="13" t="s">
        <v>54</v>
      </c>
      <c r="C47" s="14"/>
      <c r="D47" s="13"/>
      <c r="E47" s="15"/>
      <c r="F47" s="23"/>
      <c r="G47" s="16"/>
      <c r="H47" s="23"/>
      <c r="I47" s="13"/>
      <c r="J47" s="15"/>
      <c r="K47" s="16"/>
      <c r="L47" s="17">
        <f>-51.3%</f>
        <v>-0.51300000000000001</v>
      </c>
      <c r="M47" s="20">
        <v>-106.41</v>
      </c>
      <c r="N47" s="43"/>
      <c r="O47" s="44" t="s">
        <v>17</v>
      </c>
    </row>
    <row r="48" spans="1:15" x14ac:dyDescent="0.2">
      <c r="A48" s="13" t="s">
        <v>55</v>
      </c>
      <c r="B48" s="13" t="s">
        <v>56</v>
      </c>
      <c r="C48" s="14"/>
      <c r="D48" s="13"/>
      <c r="E48" s="15"/>
      <c r="F48" s="23"/>
      <c r="G48" s="16"/>
      <c r="H48" s="23"/>
      <c r="I48" s="13"/>
      <c r="J48" s="15"/>
      <c r="K48" s="16"/>
      <c r="L48" s="17">
        <v>-0.77</v>
      </c>
      <c r="M48" s="20">
        <v>-165.81</v>
      </c>
      <c r="N48" s="43"/>
      <c r="O48" s="44" t="s">
        <v>17</v>
      </c>
    </row>
    <row r="49" spans="1:15" x14ac:dyDescent="0.2">
      <c r="A49" s="13" t="str">
        <f>'[1]2021'!A30</f>
        <v>12. Fortune Bay Corp</v>
      </c>
      <c r="B49" s="13" t="str">
        <f>'[1]2021'!B30</f>
        <v>FOR</v>
      </c>
      <c r="C49" s="14">
        <f>'[1]2021'!C30</f>
        <v>44159</v>
      </c>
      <c r="D49" s="13">
        <f>'[1]2021'!D30</f>
        <v>300</v>
      </c>
      <c r="E49" s="15">
        <f>'[1]2021'!E30</f>
        <v>1.55</v>
      </c>
      <c r="F49" s="23">
        <f>'[1]2021'!F30</f>
        <v>1.19</v>
      </c>
      <c r="G49" s="16">
        <f>'[1]2021'!G30</f>
        <v>230.32258064516128</v>
      </c>
      <c r="H49" s="23">
        <f>'[1]2021'!H30</f>
        <v>0.25</v>
      </c>
      <c r="I49" s="13">
        <f>'[1]2021'!I30</f>
        <v>0</v>
      </c>
      <c r="J49" s="15">
        <f>'[1]2021'!J30</f>
        <v>1.3457139012245998</v>
      </c>
      <c r="K49" s="16">
        <f>'[1]2021'!K30</f>
        <v>55.732500000000002</v>
      </c>
      <c r="L49" s="17">
        <f>'[1]2021'!L30</f>
        <v>-0.75802415966386549</v>
      </c>
      <c r="M49" s="20">
        <f>'[1]2021'!M30</f>
        <v>-174.59008064516127</v>
      </c>
      <c r="N49" s="43">
        <v>3</v>
      </c>
      <c r="O49" s="23"/>
    </row>
    <row r="50" spans="1:15" x14ac:dyDescent="0.2">
      <c r="A50" s="13" t="s">
        <v>57</v>
      </c>
      <c r="B50" s="13" t="s">
        <v>58</v>
      </c>
      <c r="C50" s="14"/>
      <c r="D50" s="13"/>
      <c r="E50" s="15"/>
      <c r="F50" s="23"/>
      <c r="G50" s="16"/>
      <c r="H50" s="23"/>
      <c r="I50" s="13"/>
      <c r="J50" s="15"/>
      <c r="K50" s="16"/>
      <c r="L50" s="17">
        <v>-0.48</v>
      </c>
      <c r="M50" s="20">
        <v>112.11</v>
      </c>
      <c r="N50" s="43"/>
      <c r="O50" s="44" t="s">
        <v>17</v>
      </c>
    </row>
    <row r="51" spans="1:15" x14ac:dyDescent="0.2">
      <c r="A51" s="13" t="s">
        <v>59</v>
      </c>
      <c r="B51" s="13" t="s">
        <v>60</v>
      </c>
      <c r="C51" s="14"/>
      <c r="D51" s="13"/>
      <c r="E51" s="15"/>
      <c r="F51" s="23"/>
      <c r="G51" s="16"/>
      <c r="H51" s="23"/>
      <c r="I51" s="13"/>
      <c r="J51" s="15"/>
      <c r="K51" s="16"/>
      <c r="L51" s="17">
        <v>-0.52</v>
      </c>
      <c r="M51" s="20">
        <v>-230</v>
      </c>
      <c r="N51" s="43"/>
      <c r="O51" s="44" t="s">
        <v>17</v>
      </c>
    </row>
    <row r="52" spans="1:15" x14ac:dyDescent="0.2">
      <c r="A52" s="13" t="str">
        <f>'[1]2021'!A31</f>
        <v>15. Reyna Silver Corp</v>
      </c>
      <c r="B52" s="13" t="str">
        <f>'[1]2021'!B31</f>
        <v>RSLV</v>
      </c>
      <c r="C52" s="14">
        <f>'[1]2021'!C31</f>
        <v>44203</v>
      </c>
      <c r="D52" s="13">
        <f>'[1]2021'!D31</f>
        <v>2000</v>
      </c>
      <c r="E52" s="15">
        <f>'[1]2021'!E31</f>
        <v>1.4155</v>
      </c>
      <c r="F52" s="13">
        <f>'[1]2021'!F31</f>
        <v>0.57399999999999995</v>
      </c>
      <c r="G52" s="16">
        <f>'[1]2021'!G31</f>
        <v>811.0208406923349</v>
      </c>
      <c r="H52" s="13">
        <f>'[1]2021'!H31</f>
        <v>0.32</v>
      </c>
      <c r="I52" s="13">
        <f>'[1]2021'!I31</f>
        <v>0</v>
      </c>
      <c r="J52" s="15">
        <f>'[1]2021'!J31</f>
        <v>1.3457139012245998</v>
      </c>
      <c r="K52" s="16">
        <f>'[1]2021'!K31</f>
        <v>475.58399999999995</v>
      </c>
      <c r="L52" s="17">
        <f>'[1]2021'!L31</f>
        <v>-0.41359829965156802</v>
      </c>
      <c r="M52" s="16">
        <f>'[1]2021'!M31</f>
        <v>-335.43684069233495</v>
      </c>
      <c r="N52" s="43">
        <v>4</v>
      </c>
      <c r="O52" s="13"/>
    </row>
    <row r="53" spans="1:15" x14ac:dyDescent="0.2">
      <c r="A53" s="13" t="s">
        <v>61</v>
      </c>
      <c r="B53" s="13" t="str">
        <f>'[1]2021'!B133</f>
        <v>VZLA</v>
      </c>
      <c r="C53" s="14">
        <f>'[1]2021'!C133</f>
        <v>44216</v>
      </c>
      <c r="D53" s="13">
        <f>'[1]2021'!D133</f>
        <v>150</v>
      </c>
      <c r="E53" s="13">
        <f>'[1]2021'!E133</f>
        <v>1.55</v>
      </c>
      <c r="F53" s="13">
        <v>0</v>
      </c>
      <c r="G53" s="16">
        <v>0</v>
      </c>
      <c r="H53" s="13">
        <f>'[1]2021'!H133</f>
        <v>1.6</v>
      </c>
      <c r="I53" s="13">
        <f>'[1]2021'!I133</f>
        <v>0</v>
      </c>
      <c r="J53" s="15">
        <f>'[1]2021'!J133</f>
        <v>1.3457139012245998</v>
      </c>
      <c r="K53" s="16">
        <f>'[1]2021'!K133</f>
        <v>178.34399999999999</v>
      </c>
      <c r="L53" s="17">
        <f>'[1]2021'!L133</f>
        <v>0.15904905660377353</v>
      </c>
      <c r="M53" s="18">
        <f>K53</f>
        <v>178.34399999999999</v>
      </c>
      <c r="N53" s="43"/>
      <c r="O53" s="46" t="s">
        <v>4</v>
      </c>
    </row>
    <row r="54" spans="1:15" x14ac:dyDescent="0.2">
      <c r="A54" s="13" t="s">
        <v>62</v>
      </c>
      <c r="B54" s="13" t="s">
        <v>63</v>
      </c>
      <c r="C54" s="14"/>
      <c r="D54" s="13"/>
      <c r="E54" s="15"/>
      <c r="F54" s="13"/>
      <c r="G54" s="16"/>
      <c r="H54" s="13"/>
      <c r="I54" s="13"/>
      <c r="J54" s="15"/>
      <c r="K54" s="16"/>
      <c r="L54" s="17">
        <v>-0.66</v>
      </c>
      <c r="M54" s="16">
        <v>-109.51</v>
      </c>
      <c r="N54" s="43"/>
      <c r="O54" s="44" t="s">
        <v>17</v>
      </c>
    </row>
    <row r="55" spans="1:15" x14ac:dyDescent="0.2">
      <c r="A55" s="13" t="s">
        <v>64</v>
      </c>
      <c r="B55" s="13" t="str">
        <f>'[1]2021'!B32</f>
        <v>AOT^</v>
      </c>
      <c r="C55" s="14">
        <f>'[1]2021'!C32</f>
        <v>43837</v>
      </c>
      <c r="D55" s="13">
        <f>'[1]2021'!D32</f>
        <v>720</v>
      </c>
      <c r="E55" s="15">
        <f>'[1]2021'!E32</f>
        <v>1.45</v>
      </c>
      <c r="F55" s="13">
        <f>'[1]2021'!F32</f>
        <v>0.81</v>
      </c>
      <c r="G55" s="16">
        <f>'[1]2021'!G32</f>
        <v>402.20689655172418</v>
      </c>
      <c r="H55" s="13">
        <f>'[1]2021'!H32</f>
        <v>0.36</v>
      </c>
      <c r="I55" s="13">
        <f>'[1]2021'!I32</f>
        <v>0</v>
      </c>
      <c r="J55" s="15">
        <f>'[1]2021'!J32</f>
        <v>1.3457139012245998</v>
      </c>
      <c r="K55" s="16">
        <f>'[1]2021'!K32</f>
        <v>192.61151999999998</v>
      </c>
      <c r="L55" s="17">
        <f>'[1]2021'!L32</f>
        <v>-0.52111333333333343</v>
      </c>
      <c r="M55" s="16">
        <f>'[1]2021'!M32</f>
        <v>-209.5953765517242</v>
      </c>
      <c r="N55" s="43">
        <v>5</v>
      </c>
      <c r="O55" s="23"/>
    </row>
    <row r="56" spans="1:15" x14ac:dyDescent="0.2">
      <c r="A56" s="13" t="s">
        <v>65</v>
      </c>
      <c r="B56" s="13" t="s">
        <v>66</v>
      </c>
      <c r="C56" s="14"/>
      <c r="D56" s="13"/>
      <c r="E56" s="15"/>
      <c r="F56" s="13"/>
      <c r="G56" s="16"/>
      <c r="H56" s="13"/>
      <c r="I56" s="13"/>
      <c r="J56" s="15"/>
      <c r="K56" s="16"/>
      <c r="L56" s="17">
        <v>-0.49</v>
      </c>
      <c r="M56" s="16">
        <v>102.77</v>
      </c>
      <c r="N56" s="43"/>
      <c r="O56" s="44" t="s">
        <v>17</v>
      </c>
    </row>
    <row r="57" spans="1:15" x14ac:dyDescent="0.2">
      <c r="A57" s="13" t="s">
        <v>67</v>
      </c>
      <c r="B57" s="13" t="str">
        <f>'[1]2021'!B33</f>
        <v>SVE</v>
      </c>
      <c r="C57" s="14">
        <f>'[1]2021'!C33</f>
        <v>44246</v>
      </c>
      <c r="D57" s="13">
        <f>'[1]2021'!D33</f>
        <v>2000</v>
      </c>
      <c r="E57" s="15">
        <f>'[1]2021'!E33</f>
        <v>1.47</v>
      </c>
      <c r="F57" s="13">
        <f>'[1]2021'!F33</f>
        <v>0.497</v>
      </c>
      <c r="G57" s="16">
        <f>'[1]2021'!G33</f>
        <v>676.19047619047615</v>
      </c>
      <c r="H57" s="13">
        <f>'[1]2021'!H33</f>
        <v>0.25</v>
      </c>
      <c r="I57" s="13">
        <f>'[1]2021'!I33</f>
        <v>0</v>
      </c>
      <c r="J57" s="15">
        <f>'[1]2021'!J33</f>
        <v>1.3457139012245998</v>
      </c>
      <c r="K57" s="16">
        <f>'[1]2021'!K33</f>
        <v>371.55</v>
      </c>
      <c r="L57" s="17">
        <f>'[1]2021'!L33</f>
        <v>-0.45052464788732388</v>
      </c>
      <c r="M57" s="16">
        <f>'[1]2021'!M33</f>
        <v>-304.64047619047614</v>
      </c>
      <c r="N57" s="43">
        <v>6</v>
      </c>
      <c r="O57" s="23"/>
    </row>
    <row r="58" spans="1:15" x14ac:dyDescent="0.2">
      <c r="A58" s="13" t="s">
        <v>68</v>
      </c>
      <c r="B58" s="13" t="str">
        <f>'[1]2021'!B34</f>
        <v>FF</v>
      </c>
      <c r="C58" s="14">
        <f>'[1]2021'!C34</f>
        <v>44376</v>
      </c>
      <c r="D58" s="13">
        <f>'[1]2021'!D34</f>
        <v>2000</v>
      </c>
      <c r="E58" s="13">
        <f>'[1]2021'!E34</f>
        <v>1.46</v>
      </c>
      <c r="F58" s="13">
        <f>'[1]2021'!F34</f>
        <v>0.375</v>
      </c>
      <c r="G58" s="16">
        <f>'[1]2021'!G34</f>
        <v>513.69863013698637</v>
      </c>
      <c r="H58" s="13">
        <f>'[1]2021'!H34</f>
        <v>0.215</v>
      </c>
      <c r="I58" s="13">
        <f>'[1]2021'!I34</f>
        <v>0</v>
      </c>
      <c r="J58" s="15">
        <f>'[1]2021'!J34</f>
        <v>1.3457139012245998</v>
      </c>
      <c r="K58" s="16">
        <f>'[1]2021'!K34</f>
        <v>319.53299999999996</v>
      </c>
      <c r="L58" s="17">
        <f>'[1]2021'!L34</f>
        <v>-0.37797576000000016</v>
      </c>
      <c r="M58" s="16">
        <f>'[1]2021'!M34</f>
        <v>-194.16563013698641</v>
      </c>
      <c r="N58" s="43">
        <v>7</v>
      </c>
      <c r="O58" s="23"/>
    </row>
    <row r="59" spans="1:15" x14ac:dyDescent="0.2">
      <c r="A59" s="13" t="s">
        <v>69</v>
      </c>
      <c r="B59" s="13" t="str">
        <f>'[1]2021'!B35</f>
        <v>TML</v>
      </c>
      <c r="C59" s="14">
        <f>'[1]2021'!C35</f>
        <v>44396</v>
      </c>
      <c r="D59" s="13">
        <f>'[1]2021'!D35</f>
        <v>66</v>
      </c>
      <c r="E59" s="13">
        <f>'[1]2021'!E35</f>
        <v>1.5044</v>
      </c>
      <c r="F59" s="13">
        <f>'[1]2021'!F35</f>
        <v>0.72899999999999998</v>
      </c>
      <c r="G59" s="16">
        <f>'[1]2021'!G35</f>
        <v>0</v>
      </c>
      <c r="H59" s="13">
        <f>'[1]2021'!H35</f>
        <v>0.315</v>
      </c>
      <c r="I59" s="13">
        <f>'[1]2021'!I35</f>
        <v>0</v>
      </c>
      <c r="J59" s="15">
        <f>'[1]2021'!J35</f>
        <v>1.3457139012245998</v>
      </c>
      <c r="K59" s="16">
        <f>'[1]2021'!K35</f>
        <v>15.449048999999999</v>
      </c>
      <c r="L59" s="47" t="str">
        <f>'[1]2021'!L35</f>
        <v>SPIN OUT</v>
      </c>
      <c r="M59" s="16">
        <f>'[1]2021'!M35</f>
        <v>15.449048999999999</v>
      </c>
      <c r="N59" s="43"/>
      <c r="O59" s="46" t="s">
        <v>11</v>
      </c>
    </row>
    <row r="60" spans="1:15" x14ac:dyDescent="0.2">
      <c r="A60" s="13" t="s">
        <v>70</v>
      </c>
      <c r="B60" s="13" t="str">
        <f>'[1]2021'!B36</f>
        <v>NUG</v>
      </c>
      <c r="C60" s="14">
        <f>'[1]2021'!C36</f>
        <v>44438</v>
      </c>
      <c r="D60" s="13">
        <f>'[1]2021'!D36</f>
        <v>5000</v>
      </c>
      <c r="E60" s="13">
        <f>'[1]2021'!E36</f>
        <v>1.4879</v>
      </c>
      <c r="F60" s="13">
        <f>'[1]2021'!F36</f>
        <v>6.5000000000000002E-2</v>
      </c>
      <c r="G60" s="16">
        <f>'[1]2021'!G36</f>
        <v>218.4286578399086</v>
      </c>
      <c r="H60" s="13">
        <f>'[1]2021'!H36</f>
        <v>0.03</v>
      </c>
      <c r="I60" s="13">
        <f>'[1]2021'!I36</f>
        <v>0</v>
      </c>
      <c r="J60" s="15">
        <f>'[1]2021'!J36</f>
        <v>1.3457139012245998</v>
      </c>
      <c r="K60" s="16">
        <f>'[1]2021'!K36</f>
        <v>111.46499999999999</v>
      </c>
      <c r="L60" s="17">
        <f>'[1]2021'!L36</f>
        <v>-0.48969608153846161</v>
      </c>
      <c r="M60" s="16">
        <f>'[1]2021'!M36</f>
        <v>-106.96365783990861</v>
      </c>
      <c r="N60" s="21">
        <v>8</v>
      </c>
      <c r="O60" s="13"/>
    </row>
    <row r="61" spans="1:15" x14ac:dyDescent="0.2">
      <c r="A61" s="13" t="s">
        <v>71</v>
      </c>
      <c r="B61" s="13" t="str">
        <f>'[1]2021'!B37</f>
        <v>NVO</v>
      </c>
      <c r="C61" s="14">
        <f>'[1]2021'!C37</f>
        <v>44498</v>
      </c>
      <c r="D61" s="13">
        <f>'[1]2021'!D37</f>
        <v>600</v>
      </c>
      <c r="E61" s="13">
        <f>'[1]2021'!E37</f>
        <v>1.43</v>
      </c>
      <c r="F61" s="13">
        <f>'[1]2021'!F37</f>
        <v>1.34</v>
      </c>
      <c r="G61" s="16">
        <f>'[1]2021'!G37</f>
        <v>562.23776223776224</v>
      </c>
      <c r="H61" s="13">
        <f>'[1]2021'!H37</f>
        <v>0.4</v>
      </c>
      <c r="I61" s="13">
        <f>'[1]2021'!I37</f>
        <v>0</v>
      </c>
      <c r="J61" s="15">
        <f>'[1]2021'!J37</f>
        <v>1.3457139012245998</v>
      </c>
      <c r="K61" s="16">
        <f>'[1]2021'!K37</f>
        <v>178.34399999999999</v>
      </c>
      <c r="L61" s="17">
        <f>'[1]2021'!L37</f>
        <v>-0.68279611940298512</v>
      </c>
      <c r="M61" s="16">
        <f>'[1]2021'!M37</f>
        <v>-383.89376223776225</v>
      </c>
      <c r="N61" s="21">
        <v>9</v>
      </c>
      <c r="O61" s="13"/>
    </row>
    <row r="62" spans="1:15" x14ac:dyDescent="0.2">
      <c r="A62" s="13" t="s">
        <v>72</v>
      </c>
      <c r="B62" s="13" t="str">
        <f>'[1]2021'!B38</f>
        <v>FFOX</v>
      </c>
      <c r="C62" s="14">
        <f>'[1]2021'!C38</f>
        <v>44517</v>
      </c>
      <c r="D62" s="13">
        <f>'[1]2021'!D38</f>
        <v>4000</v>
      </c>
      <c r="E62" s="13">
        <f>'[1]2021'!E38</f>
        <v>1.3869</v>
      </c>
      <c r="F62" s="13">
        <f>'[1]2021'!F38</f>
        <v>0.184</v>
      </c>
      <c r="G62" s="16">
        <f>'[1]2021'!G38</f>
        <v>530.67993366500832</v>
      </c>
      <c r="H62" s="13">
        <f>'[1]2021'!H38</f>
        <v>0.09</v>
      </c>
      <c r="I62" s="13">
        <f>'[1]2021'!I38</f>
        <v>0</v>
      </c>
      <c r="J62" s="15">
        <f>'[1]2021'!J38</f>
        <v>1.3457139012245998</v>
      </c>
      <c r="K62" s="16">
        <f>'[1]2021'!K38</f>
        <v>267.51599999999996</v>
      </c>
      <c r="L62" s="17">
        <f>'[1]2021'!L38</f>
        <v>-0.4958995375000001</v>
      </c>
      <c r="M62" s="16">
        <f>'[1]2021'!M38</f>
        <v>-263.16393366500836</v>
      </c>
      <c r="N62" s="21">
        <v>10</v>
      </c>
      <c r="O62" s="13"/>
    </row>
    <row r="63" spans="1:15" x14ac:dyDescent="0.2">
      <c r="A63" s="13" t="s">
        <v>73</v>
      </c>
      <c r="B63" s="13" t="str">
        <f>'[1]2021'!B39</f>
        <v>BRC</v>
      </c>
      <c r="C63" s="14">
        <f>'[1]2021'!C39</f>
        <v>44621</v>
      </c>
      <c r="D63" s="13">
        <f>'[1]2021'!D39</f>
        <v>800</v>
      </c>
      <c r="E63" s="13">
        <f>'[1]2021'!E39</f>
        <v>1.4169</v>
      </c>
      <c r="F63" s="13">
        <f>'[1]2021'!F39</f>
        <v>0.9</v>
      </c>
      <c r="G63" s="16">
        <f>'[1]2021'!G39</f>
        <v>508.15159856023712</v>
      </c>
      <c r="H63" s="13">
        <f>'[1]2021'!H39</f>
        <v>0.47499999999999998</v>
      </c>
      <c r="I63" s="13">
        <f>'[1]2021'!I39</f>
        <v>0</v>
      </c>
      <c r="J63" s="15">
        <f>'[1]2021'!J39</f>
        <v>1.3457139012245998</v>
      </c>
      <c r="K63" s="16">
        <f>'[1]2021'!K39</f>
        <v>282.37799999999999</v>
      </c>
      <c r="L63" s="17">
        <f>'[1]2021'!L39</f>
        <v>-0.44430362750000002</v>
      </c>
      <c r="M63" s="16">
        <f>'[1]2021'!M39</f>
        <v>-225.77359856023713</v>
      </c>
      <c r="N63" s="21">
        <v>11</v>
      </c>
      <c r="O63" s="13"/>
    </row>
    <row r="64" spans="1:15" x14ac:dyDescent="0.2">
      <c r="A64" s="13" t="s">
        <v>74</v>
      </c>
      <c r="B64" s="13" t="str">
        <f>'[1]2021'!B40</f>
        <v>LIO</v>
      </c>
      <c r="C64" s="14">
        <f>'[1]2021'!C40</f>
        <v>44628</v>
      </c>
      <c r="D64" s="13">
        <f>'[1]2021'!D40</f>
        <v>250</v>
      </c>
      <c r="E64" s="13">
        <f>'[1]2021'!E40</f>
        <v>1.4056999999999999</v>
      </c>
      <c r="F64" s="13">
        <f>'[1]2021'!F40</f>
        <v>1.25</v>
      </c>
      <c r="G64" s="16">
        <f>'[1]2021'!G40</f>
        <v>222.30916980863628</v>
      </c>
      <c r="H64" s="13">
        <f>'[1]2021'!H40</f>
        <v>0.71</v>
      </c>
      <c r="I64" s="13">
        <f>'[1]2021'!I40</f>
        <v>0</v>
      </c>
      <c r="J64" s="15">
        <f>'[1]2021'!J40</f>
        <v>1.3457139012245998</v>
      </c>
      <c r="K64" s="16">
        <f>'[1]2021'!K40</f>
        <v>131.90024999999997</v>
      </c>
      <c r="L64" s="17">
        <f>'[1]2021'!L40</f>
        <v>-0.40668101944000018</v>
      </c>
      <c r="M64" s="16">
        <f>'[1]2021'!M40</f>
        <v>-90.408919808636313</v>
      </c>
      <c r="N64" s="21">
        <v>12</v>
      </c>
      <c r="O64" s="13"/>
    </row>
    <row r="65" spans="1:15" x14ac:dyDescent="0.2">
      <c r="A65" s="13" t="s">
        <v>75</v>
      </c>
      <c r="B65" s="13" t="str">
        <f>'[1]2021'!B41</f>
        <v>KUYAF</v>
      </c>
      <c r="C65" s="14">
        <f>'[1]2021'!C41</f>
        <v>44628</v>
      </c>
      <c r="D65" s="13">
        <f>'[1]2021'!D41</f>
        <v>500</v>
      </c>
      <c r="E65" s="13">
        <f>'[1]2021'!E41</f>
        <v>1.0812999999999999</v>
      </c>
      <c r="F65" s="13">
        <f>'[1]2021'!F41</f>
        <v>0.81399999999999995</v>
      </c>
      <c r="G65" s="16">
        <f>'[1]2021'!G41</f>
        <v>376.39877924720247</v>
      </c>
      <c r="H65" s="13">
        <f>'[1]2021'!H41</f>
        <v>0.30299999999999999</v>
      </c>
      <c r="I65" s="13">
        <f>'[1]2021'!I41</f>
        <v>0</v>
      </c>
      <c r="J65" s="15">
        <f>'[1]2021'!J41</f>
        <v>0.98638784770171628</v>
      </c>
      <c r="K65" s="16">
        <f>'[1]2021'!K41</f>
        <v>153.5907</v>
      </c>
      <c r="L65" s="17">
        <f>'[1]2021'!L41</f>
        <v>-0.59194687000000001</v>
      </c>
      <c r="M65" s="16">
        <f>'[1]2021'!M41</f>
        <v>-222.80807924720247</v>
      </c>
      <c r="N65" s="21">
        <v>13</v>
      </c>
      <c r="O65" s="13"/>
    </row>
    <row r="66" spans="1:15" x14ac:dyDescent="0.2">
      <c r="A66" s="13" t="s">
        <v>76</v>
      </c>
      <c r="B66" s="13" t="str">
        <f>'[1]2021'!B42</f>
        <v>ESK</v>
      </c>
      <c r="C66" s="14">
        <f>'[1]2021'!C42</f>
        <v>44635</v>
      </c>
      <c r="D66" s="13">
        <f>'[1]2021'!D42</f>
        <v>300</v>
      </c>
      <c r="E66" s="13">
        <f>'[1]2021'!E42</f>
        <v>1.3724000000000001</v>
      </c>
      <c r="F66" s="13">
        <f>'[1]2021'!F42</f>
        <v>2.31</v>
      </c>
      <c r="G66" s="16">
        <f>'[1]2021'!G42</f>
        <v>504.9548236665695</v>
      </c>
      <c r="H66" s="13">
        <f>'[1]2021'!H42</f>
        <v>1.37</v>
      </c>
      <c r="I66" s="13">
        <f>'[1]2021'!I42</f>
        <v>0</v>
      </c>
      <c r="J66" s="15">
        <f>'[1]2021'!J42</f>
        <v>1.3457139012245998</v>
      </c>
      <c r="K66" s="16">
        <f>'[1]2021'!K42</f>
        <v>305.41409999999996</v>
      </c>
      <c r="L66" s="17">
        <f>'[1]2021'!L42</f>
        <v>-0.39516549662337669</v>
      </c>
      <c r="M66" s="16">
        <f>'[1]2021'!M42</f>
        <v>-199.54072366656953</v>
      </c>
      <c r="N66" s="21">
        <v>14</v>
      </c>
      <c r="O66" s="13"/>
    </row>
    <row r="67" spans="1:15" x14ac:dyDescent="0.2">
      <c r="A67" s="13" t="s">
        <v>77</v>
      </c>
      <c r="B67" s="13" t="str">
        <f>'[1]2021'!B43</f>
        <v>CBR</v>
      </c>
      <c r="C67" s="14">
        <f>'[1]2021'!C43</f>
        <v>44651</v>
      </c>
      <c r="D67" s="13">
        <f>'[1]2021'!D43</f>
        <v>2000</v>
      </c>
      <c r="E67" s="13">
        <f>'[1]2021'!E43</f>
        <v>1.3779999999999999</v>
      </c>
      <c r="F67" s="13">
        <f>'[1]2021'!F43</f>
        <v>0.38750000000000001</v>
      </c>
      <c r="G67" s="16">
        <f>'[1]2021'!G43</f>
        <v>562.40928882438322</v>
      </c>
      <c r="H67" s="13">
        <f>'[1]2021'!H43</f>
        <v>0.21</v>
      </c>
      <c r="I67" s="13">
        <f>'[1]2021'!I43</f>
        <v>0</v>
      </c>
      <c r="J67" s="15">
        <f>'[1]2021'!J43</f>
        <v>1.3457139012245998</v>
      </c>
      <c r="K67" s="16">
        <f>'[1]2021'!K43</f>
        <v>312.10199999999992</v>
      </c>
      <c r="L67" s="17">
        <f>'[1]2021'!L43</f>
        <v>-0.44506250838709699</v>
      </c>
      <c r="M67" s="16">
        <f>'[1]2021'!M43</f>
        <v>-250.30728882438331</v>
      </c>
      <c r="N67" s="21">
        <v>15</v>
      </c>
      <c r="O67" s="13"/>
    </row>
    <row r="68" spans="1:15" x14ac:dyDescent="0.2">
      <c r="A68" s="13" t="s">
        <v>78</v>
      </c>
      <c r="B68" s="13" t="str">
        <f>'[1]2021'!B44</f>
        <v>DSV</v>
      </c>
      <c r="C68" s="14">
        <f>'[1]2021'!C44</f>
        <v>44657</v>
      </c>
      <c r="D68" s="13">
        <f>'[1]2021'!D44</f>
        <v>500</v>
      </c>
      <c r="E68" s="13">
        <f>'[1]2021'!E44</f>
        <v>1.3677999999999999</v>
      </c>
      <c r="F68" s="13">
        <f>'[1]2021'!F44</f>
        <v>1.595</v>
      </c>
      <c r="G68" s="16">
        <f>'[1]2021'!G44</f>
        <v>583.05307793537065</v>
      </c>
      <c r="H68" s="13">
        <f>'[1]2021'!H44</f>
        <v>1.1200000000000001</v>
      </c>
      <c r="I68" s="13">
        <f>'[1]2021'!I44</f>
        <v>0</v>
      </c>
      <c r="J68" s="15">
        <f>'[1]2021'!J44</f>
        <v>1.3457139012245998</v>
      </c>
      <c r="K68" s="16">
        <f>'[1]2021'!K44</f>
        <v>416.13600000000002</v>
      </c>
      <c r="L68" s="17">
        <f>'[1]2021'!L44</f>
        <v>-0.28628110244514099</v>
      </c>
      <c r="M68" s="16">
        <f>'[1]2021'!M44</f>
        <v>-166.91707793537063</v>
      </c>
      <c r="N68" s="21">
        <v>16</v>
      </c>
      <c r="O68" s="13"/>
    </row>
    <row r="69" spans="1:15" x14ac:dyDescent="0.2">
      <c r="A69" s="13" t="s">
        <v>79</v>
      </c>
      <c r="B69" s="13" t="str">
        <f>'[1]2021'!B45</f>
        <v>FYL</v>
      </c>
      <c r="C69" s="14">
        <f>'[1]2021'!C45</f>
        <v>44676</v>
      </c>
      <c r="D69" s="13">
        <f>'[1]2021'!D45</f>
        <v>3000</v>
      </c>
      <c r="E69" s="13">
        <f>'[1]2021'!E45</f>
        <v>1.3337000000000001</v>
      </c>
      <c r="F69" s="13">
        <f>'[1]2021'!F45</f>
        <v>0.09</v>
      </c>
      <c r="G69" s="16">
        <f>'[1]2021'!G45</f>
        <v>202.44432780985227</v>
      </c>
      <c r="H69" s="13">
        <f>'[1]2021'!H45</f>
        <v>0.09</v>
      </c>
      <c r="I69" s="13">
        <f>'[1]2021'!I45</f>
        <v>0</v>
      </c>
      <c r="J69" s="15">
        <f>'[1]2021'!J45</f>
        <v>1.3457139012245998</v>
      </c>
      <c r="K69" s="16">
        <f>'[1]2021'!K45</f>
        <v>200.63699999999997</v>
      </c>
      <c r="L69" s="17">
        <f>'[1]2021'!L45</f>
        <v>-8.927530000000029E-3</v>
      </c>
      <c r="M69" s="16">
        <f>'[1]2021'!M45</f>
        <v>-1.8073278098522962</v>
      </c>
      <c r="N69" s="21">
        <v>17</v>
      </c>
      <c r="O69" s="13"/>
    </row>
    <row r="70" spans="1:15" x14ac:dyDescent="0.2">
      <c r="A70" s="13" t="s">
        <v>80</v>
      </c>
      <c r="B70" s="13" t="str">
        <f>'[1]2021'!B46</f>
        <v>GLDC</v>
      </c>
      <c r="C70" s="14">
        <f>'[1]2021'!C46</f>
        <v>44712</v>
      </c>
      <c r="D70" s="13">
        <f>'[1]2021'!D46</f>
        <v>500</v>
      </c>
      <c r="E70" s="13">
        <f>'[1]2021'!E46</f>
        <v>1.3587</v>
      </c>
      <c r="F70" s="13">
        <f>'[1]2021'!F46</f>
        <v>0.57999999999999996</v>
      </c>
      <c r="G70" s="16">
        <f>'[1]2021'!G46</f>
        <v>213.43931699418562</v>
      </c>
      <c r="H70" s="13">
        <f>'[1]2021'!H46</f>
        <v>0.55000000000000004</v>
      </c>
      <c r="I70" s="13">
        <f>'[1]2021'!I46</f>
        <v>0</v>
      </c>
      <c r="J70" s="15">
        <f>'[1]2021'!J46</f>
        <v>1.3457139012245998</v>
      </c>
      <c r="K70" s="16">
        <f>'[1]2021'!K46</f>
        <v>204.35249999999999</v>
      </c>
      <c r="L70" s="17">
        <f>'[1]2021'!L46</f>
        <v>-4.257330431034486E-2</v>
      </c>
      <c r="M70" s="16">
        <f>'[1]2021'!M46</f>
        <v>-9.0868169941856252</v>
      </c>
      <c r="N70" s="21">
        <v>18</v>
      </c>
      <c r="O70" s="13"/>
    </row>
    <row r="71" spans="1:15" x14ac:dyDescent="0.2">
      <c r="A71" s="13" t="s">
        <v>37</v>
      </c>
      <c r="B71" s="13"/>
      <c r="C71" s="14"/>
      <c r="D71" s="13"/>
      <c r="E71" s="13"/>
      <c r="F71" s="23"/>
      <c r="G71" s="18">
        <f>SUM(G38:G70)</f>
        <v>7942.4686182141631</v>
      </c>
      <c r="H71" s="13"/>
      <c r="I71" s="13"/>
      <c r="J71" s="13"/>
      <c r="K71" s="18">
        <f>SUM(K38:K70)</f>
        <v>4683.1493190000001</v>
      </c>
      <c r="L71" s="24">
        <f>M71/G71</f>
        <v>-0.54073229692909042</v>
      </c>
      <c r="M71" s="20">
        <f>SUM(M38:M70)</f>
        <v>-4294.7492992141633</v>
      </c>
      <c r="N71" s="21"/>
      <c r="O71" s="13"/>
    </row>
    <row r="72" spans="1:15" x14ac:dyDescent="0.2">
      <c r="A72" s="25"/>
      <c r="B72" s="25"/>
      <c r="C72" s="26"/>
      <c r="D72" s="25"/>
      <c r="E72" s="25"/>
      <c r="F72" s="48"/>
      <c r="G72" s="49"/>
      <c r="H72" s="25"/>
      <c r="I72" s="25"/>
      <c r="J72" s="25"/>
      <c r="K72" s="49"/>
      <c r="L72" s="50"/>
      <c r="M72" s="30"/>
      <c r="N72" s="31"/>
      <c r="O72" s="25"/>
    </row>
    <row r="73" spans="1:15" x14ac:dyDescent="0.2">
      <c r="A73" s="51" t="s">
        <v>81</v>
      </c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3"/>
      <c r="M73" s="54">
        <f ca="1">TODAY()</f>
        <v>44857</v>
      </c>
      <c r="N73" s="54"/>
      <c r="O73" s="54"/>
    </row>
    <row r="74" spans="1:15" x14ac:dyDescent="0.2">
      <c r="A74" s="55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7"/>
      <c r="M74" s="58" t="s">
        <v>1</v>
      </c>
      <c r="N74" s="59">
        <f>K89/'[1]2021'!P173</f>
        <v>0.32529152338887707</v>
      </c>
      <c r="O74" s="60"/>
    </row>
    <row r="75" spans="1:15" x14ac:dyDescent="0.2">
      <c r="A75" s="11" t="str">
        <f t="shared" ref="A75:O75" si="1">A37</f>
        <v>Investment</v>
      </c>
      <c r="B75" s="42" t="str">
        <f t="shared" si="1"/>
        <v>Ticker</v>
      </c>
      <c r="C75" s="42" t="str">
        <f t="shared" si="1"/>
        <v>Buy date</v>
      </c>
      <c r="D75" s="42" t="str">
        <f t="shared" si="1"/>
        <v>Shares</v>
      </c>
      <c r="E75" s="61" t="str">
        <f t="shared" si="1"/>
        <v>exch. rate buy</v>
      </c>
      <c r="F75" s="42" t="str">
        <f t="shared" si="1"/>
        <v>Buy price</v>
      </c>
      <c r="G75" s="42" t="str">
        <f t="shared" si="1"/>
        <v>Euro spent</v>
      </c>
      <c r="H75" s="42" t="str">
        <f t="shared" si="1"/>
        <v>Price now</v>
      </c>
      <c r="I75" s="42" t="str">
        <f t="shared" si="1"/>
        <v>Dividends</v>
      </c>
      <c r="J75" s="61" t="str">
        <f t="shared" si="1"/>
        <v>exch. Rate now</v>
      </c>
      <c r="K75" s="42" t="str">
        <f t="shared" si="1"/>
        <v>Euro now</v>
      </c>
      <c r="L75" s="42" t="str">
        <f t="shared" si="1"/>
        <v>Return%</v>
      </c>
      <c r="M75" s="42" t="str">
        <f t="shared" si="1"/>
        <v>Return€</v>
      </c>
      <c r="N75" s="42" t="str">
        <f t="shared" si="1"/>
        <v>nr</v>
      </c>
      <c r="O75" s="42" t="str">
        <f t="shared" si="1"/>
        <v>remark</v>
      </c>
    </row>
    <row r="76" spans="1:15" x14ac:dyDescent="0.2">
      <c r="A76" s="13" t="s">
        <v>82</v>
      </c>
      <c r="B76" s="13" t="str">
        <f>'[1]2021'!B49</f>
        <v>GGN</v>
      </c>
      <c r="C76" s="14">
        <f>'[1]2021'!C49</f>
        <v>43906</v>
      </c>
      <c r="D76" s="13">
        <f>'[1]2021'!D49</f>
        <v>900</v>
      </c>
      <c r="E76" s="15">
        <f>'[1]2021'!E49</f>
        <v>1.1200000000000001</v>
      </c>
      <c r="F76" s="23">
        <f>'[1]2021'!F49</f>
        <v>2.5</v>
      </c>
      <c r="G76" s="16">
        <f>'[1]2021'!G49</f>
        <v>2008.9285714285713</v>
      </c>
      <c r="H76" s="23">
        <f>'[1]2021'!H49</f>
        <v>3.39</v>
      </c>
      <c r="I76" s="13">
        <f>'[1]2021'!I49</f>
        <v>0.99</v>
      </c>
      <c r="J76" s="15">
        <f>'[1]2021'!J49</f>
        <v>0.98638784770171628</v>
      </c>
      <c r="K76" s="16">
        <f>'[1]2021'!K49</f>
        <v>3996.3996000000002</v>
      </c>
      <c r="L76" s="17">
        <f>'[1]2021'!L49</f>
        <v>0.98931891200000022</v>
      </c>
      <c r="M76" s="16">
        <f>'[1]2021'!M49</f>
        <v>1987.4710285714289</v>
      </c>
      <c r="N76" s="21">
        <v>1</v>
      </c>
      <c r="O76" s="13"/>
    </row>
    <row r="77" spans="1:15" x14ac:dyDescent="0.2">
      <c r="A77" s="13" t="s">
        <v>83</v>
      </c>
      <c r="B77" s="13" t="s">
        <v>84</v>
      </c>
      <c r="C77" s="14"/>
      <c r="D77" s="13"/>
      <c r="E77" s="15"/>
      <c r="F77" s="23"/>
      <c r="G77" s="16"/>
      <c r="H77" s="23"/>
      <c r="I77" s="13"/>
      <c r="J77" s="15"/>
      <c r="K77" s="16"/>
      <c r="L77" s="17">
        <v>0.32</v>
      </c>
      <c r="M77" s="16">
        <v>1027</v>
      </c>
      <c r="N77" s="21"/>
      <c r="O77" s="19" t="s">
        <v>85</v>
      </c>
    </row>
    <row r="78" spans="1:15" x14ac:dyDescent="0.2">
      <c r="A78" s="13" t="s">
        <v>86</v>
      </c>
      <c r="B78" s="13" t="str">
        <f>'[1]2021'!B50</f>
        <v>MO</v>
      </c>
      <c r="C78" s="14">
        <f>'[1]2021'!C50</f>
        <v>44137</v>
      </c>
      <c r="D78" s="13">
        <f>'[1]2021'!D50</f>
        <v>30</v>
      </c>
      <c r="E78" s="15">
        <f>'[1]2021'!E50</f>
        <v>1.1639999999999999</v>
      </c>
      <c r="F78" s="23">
        <f>'[1]2021'!F50</f>
        <v>36.47</v>
      </c>
      <c r="G78" s="16">
        <f>'[1]2021'!G50</f>
        <v>939.94845360824741</v>
      </c>
      <c r="H78" s="23">
        <f>'[1]2021'!H50</f>
        <v>44.48</v>
      </c>
      <c r="I78" s="13">
        <f>'[1]2021'!I50</f>
        <v>7.12</v>
      </c>
      <c r="J78" s="15">
        <f>'[1]2021'!J50</f>
        <v>0.98638784770171628</v>
      </c>
      <c r="K78" s="16">
        <f>'[1]2021'!K50</f>
        <v>1569.3623999999998</v>
      </c>
      <c r="L78" s="17">
        <f>'[1]2021'!L50</f>
        <v>0.66962602467781718</v>
      </c>
      <c r="M78" s="16">
        <f>'[1]2021'!M50</f>
        <v>629.41394639175235</v>
      </c>
      <c r="N78" s="21">
        <v>2</v>
      </c>
      <c r="O78" s="13"/>
    </row>
    <row r="79" spans="1:15" x14ac:dyDescent="0.2">
      <c r="A79" s="13" t="s">
        <v>87</v>
      </c>
      <c r="B79" s="13" t="s">
        <v>88</v>
      </c>
      <c r="C79" s="14"/>
      <c r="D79" s="13"/>
      <c r="E79" s="15"/>
      <c r="F79" s="23"/>
      <c r="G79" s="16"/>
      <c r="H79" s="23"/>
      <c r="I79" s="13"/>
      <c r="J79" s="15"/>
      <c r="K79" s="16"/>
      <c r="L79" s="17">
        <v>0.22</v>
      </c>
      <c r="M79" s="16">
        <v>601.54</v>
      </c>
      <c r="N79" s="21"/>
      <c r="O79" s="19" t="s">
        <v>85</v>
      </c>
    </row>
    <row r="80" spans="1:15" x14ac:dyDescent="0.2">
      <c r="A80" s="13" t="s">
        <v>89</v>
      </c>
      <c r="B80" s="13" t="str">
        <f>'[1]2021'!B51</f>
        <v>RDSA</v>
      </c>
      <c r="C80" s="14">
        <f>'[1]2021'!C51</f>
        <v>44403</v>
      </c>
      <c r="D80" s="13">
        <f>'[1]2021'!D51</f>
        <v>100</v>
      </c>
      <c r="E80" s="15">
        <f>'[1]2021'!E51</f>
        <v>1</v>
      </c>
      <c r="F80" s="23">
        <f>'[1]2021'!F51</f>
        <v>16.3</v>
      </c>
      <c r="G80" s="16">
        <f>'[1]2021'!G51</f>
        <v>1630</v>
      </c>
      <c r="H80" s="23">
        <f>'[1]2021'!H51</f>
        <v>26.824999999999999</v>
      </c>
      <c r="I80" s="13">
        <f>'[1]2021'!I51</f>
        <v>1.2</v>
      </c>
      <c r="J80" s="15">
        <f>'[1]2021'!J51</f>
        <v>1</v>
      </c>
      <c r="K80" s="16">
        <f>'[1]2021'!K51</f>
        <v>2802.5</v>
      </c>
      <c r="L80" s="17">
        <f>'[1]2021'!L51</f>
        <v>0.71932515337423308</v>
      </c>
      <c r="M80" s="16">
        <f>'[1]2021'!M51</f>
        <v>1172.5</v>
      </c>
      <c r="N80" s="21">
        <v>3</v>
      </c>
      <c r="O80" s="13"/>
    </row>
    <row r="81" spans="1:15" x14ac:dyDescent="0.2">
      <c r="A81" s="13" t="s">
        <v>90</v>
      </c>
      <c r="B81" s="13" t="str">
        <f>'[1]2021'!B52</f>
        <v>IEP</v>
      </c>
      <c r="C81" s="14">
        <f>'[1]2021'!C52</f>
        <v>44648</v>
      </c>
      <c r="D81" s="13">
        <f>'[1]2021'!D52</f>
        <v>12</v>
      </c>
      <c r="E81" s="13">
        <f>'[1]2021'!E52</f>
        <v>1.0988</v>
      </c>
      <c r="F81" s="13">
        <f>'[1]2021'!F52</f>
        <v>51.5</v>
      </c>
      <c r="G81" s="16">
        <f>'[1]2021'!G52</f>
        <v>562.43174372042233</v>
      </c>
      <c r="H81" s="13">
        <f>'[1]2021'!H52</f>
        <v>53.83</v>
      </c>
      <c r="I81" s="13">
        <f>'[1]2021'!I52</f>
        <v>4</v>
      </c>
      <c r="J81" s="15">
        <f>'[1]2021'!J52</f>
        <v>0.98638784770171628</v>
      </c>
      <c r="K81" s="16">
        <f>'[1]2021'!K52</f>
        <v>703.53664800000001</v>
      </c>
      <c r="L81" s="17">
        <f>'[1]2021'!L52</f>
        <v>0.25088360650873776</v>
      </c>
      <c r="M81" s="16">
        <f>'[1]2021'!M52</f>
        <v>141.10490427957768</v>
      </c>
      <c r="N81" s="21">
        <v>4</v>
      </c>
      <c r="O81" s="13"/>
    </row>
    <row r="82" spans="1:15" x14ac:dyDescent="0.2">
      <c r="A82" s="13" t="s">
        <v>91</v>
      </c>
      <c r="B82" s="13" t="str">
        <f>'[1]2021'!B53</f>
        <v>VALE</v>
      </c>
      <c r="C82" s="14">
        <f>'[1]2021'!C53</f>
        <v>44651</v>
      </c>
      <c r="D82" s="13">
        <f>'[1]2021'!D53</f>
        <v>150</v>
      </c>
      <c r="E82" s="13">
        <f>'[1]2021'!E53</f>
        <v>1.0618000000000001</v>
      </c>
      <c r="F82" s="13">
        <f>'[1]2021'!F53</f>
        <v>16.25</v>
      </c>
      <c r="G82" s="16">
        <f>'[1]2021'!G53</f>
        <v>2295.6300621585983</v>
      </c>
      <c r="H82" s="13">
        <f>'[1]2021'!H53</f>
        <v>14.33</v>
      </c>
      <c r="I82" s="13">
        <f>'[1]2021'!I53</f>
        <v>0.64</v>
      </c>
      <c r="J82" s="15">
        <f>'[1]2021'!J53</f>
        <v>0.98638784770171628</v>
      </c>
      <c r="K82" s="16">
        <f>'[1]2021'!K53</f>
        <v>2276.4879000000001</v>
      </c>
      <c r="L82" s="17">
        <f>'[1]2021'!L53</f>
        <v>-8.3385221661536873E-3</v>
      </c>
      <c r="M82" s="16">
        <f>'[1]2021'!M53</f>
        <v>-19.142162158598239</v>
      </c>
      <c r="N82" s="21">
        <v>5</v>
      </c>
      <c r="O82" s="13"/>
    </row>
    <row r="83" spans="1:15" x14ac:dyDescent="0.2">
      <c r="A83" s="13" t="s">
        <v>92</v>
      </c>
      <c r="B83" s="13" t="str">
        <f>'[1]2021'!B54</f>
        <v>RIO</v>
      </c>
      <c r="C83" s="14">
        <f>'[1]2021'!C54</f>
        <v>44678</v>
      </c>
      <c r="D83" s="13">
        <f>'[1]2021'!D54</f>
        <v>30</v>
      </c>
      <c r="E83" s="13">
        <f>'[1]2021'!E54</f>
        <v>1.0464</v>
      </c>
      <c r="F83" s="13">
        <f>'[1]2021'!F54</f>
        <v>66.599999999999994</v>
      </c>
      <c r="G83" s="16">
        <f>'[1]2021'!G54</f>
        <v>1909.4036697247705</v>
      </c>
      <c r="H83" s="13">
        <f>'[1]2021'!H54</f>
        <v>55.56</v>
      </c>
      <c r="I83" s="13">
        <f>'[1]2021'!I54</f>
        <v>2.67</v>
      </c>
      <c r="J83" s="15">
        <f>'[1]2021'!J54</f>
        <v>0.98638784770171628</v>
      </c>
      <c r="K83" s="16">
        <f>'[1]2021'!K54</f>
        <v>1771.0072200000002</v>
      </c>
      <c r="L83" s="17">
        <f>'[1]2021'!L54</f>
        <v>-7.2481503999999808E-2</v>
      </c>
      <c r="M83" s="16">
        <f>'[1]2021'!M54</f>
        <v>-138.39644972477026</v>
      </c>
      <c r="N83" s="21">
        <v>6</v>
      </c>
      <c r="O83" s="13"/>
    </row>
    <row r="84" spans="1:15" x14ac:dyDescent="0.2">
      <c r="A84" s="13" t="s">
        <v>93</v>
      </c>
      <c r="B84" s="13" t="str">
        <f>'[1]2021'!B55</f>
        <v>BHP</v>
      </c>
      <c r="C84" s="14">
        <f>'[1]2021'!C55</f>
        <v>44678</v>
      </c>
      <c r="D84" s="13">
        <f>'[1]2021'!D55</f>
        <v>30</v>
      </c>
      <c r="E84" s="13">
        <f>'[1]2021'!E55</f>
        <v>1.0464</v>
      </c>
      <c r="F84" s="13">
        <f>'[1]2021'!F55</f>
        <v>62.12</v>
      </c>
      <c r="G84" s="16">
        <f>'[1]2021'!G55</f>
        <v>1780.9633027522934</v>
      </c>
      <c r="H84" s="23">
        <f>'[1]2021'!H55</f>
        <v>50.26</v>
      </c>
      <c r="I84" s="13">
        <f>'[1]2021'!I55</f>
        <v>3.48</v>
      </c>
      <c r="J84" s="15">
        <f>'[1]2021'!J55</f>
        <v>0.98638784770171628</v>
      </c>
      <c r="K84" s="16">
        <f>'[1]2021'!K55</f>
        <v>1634.4483599999999</v>
      </c>
      <c r="L84" s="17">
        <f>'[1]2021'!L55</f>
        <v>-8.2267244095299424E-2</v>
      </c>
      <c r="M84" s="16">
        <f>'[1]2021'!M55</f>
        <v>-146.51494275229356</v>
      </c>
      <c r="N84" s="21">
        <v>7</v>
      </c>
      <c r="O84" s="13"/>
    </row>
    <row r="85" spans="1:15" x14ac:dyDescent="0.2">
      <c r="A85" s="13" t="s">
        <v>94</v>
      </c>
      <c r="B85" s="13" t="str">
        <f>'[1]2021'!B56</f>
        <v>WDS</v>
      </c>
      <c r="C85" s="14">
        <f>'[1]2021'!C56</f>
        <v>44714</v>
      </c>
      <c r="D85" s="13">
        <f>'[1]2021'!D56</f>
        <v>7</v>
      </c>
      <c r="E85" s="13">
        <f>'[1]2021'!E56</f>
        <v>1.0722</v>
      </c>
      <c r="F85" s="13">
        <f>'[1]2021'!F56</f>
        <v>0</v>
      </c>
      <c r="G85" s="16">
        <f>'[1]2021'!G56</f>
        <v>0</v>
      </c>
      <c r="H85" s="23">
        <f>'[1]2021'!H56</f>
        <v>22.84</v>
      </c>
      <c r="I85" s="13">
        <f>'[1]2021'!I56</f>
        <v>1.07</v>
      </c>
      <c r="J85" s="15">
        <f>'[1]2021'!J56</f>
        <v>0.98638784770171628</v>
      </c>
      <c r="K85" s="16">
        <f>'[1]2021'!K56</f>
        <v>169.67970600000001</v>
      </c>
      <c r="L85" s="13" t="str">
        <f>'[1]2021'!L56</f>
        <v>MERGER</v>
      </c>
      <c r="M85" s="16">
        <f>'[1]2021'!M56</f>
        <v>169.67970600000001</v>
      </c>
      <c r="N85" s="21"/>
      <c r="O85" s="19" t="s">
        <v>95</v>
      </c>
    </row>
    <row r="86" spans="1:15" x14ac:dyDescent="0.2">
      <c r="A86" s="13" t="s">
        <v>96</v>
      </c>
      <c r="B86" s="13" t="str">
        <f>'[1]2021'!B57</f>
        <v>FRU</v>
      </c>
      <c r="C86" s="14">
        <f>'[1]2021'!C57</f>
        <v>44729</v>
      </c>
      <c r="D86" s="13">
        <f>'[1]2021'!D57</f>
        <v>100</v>
      </c>
      <c r="E86" s="13">
        <f>'[1]2021'!E57</f>
        <v>1.3684000000000001</v>
      </c>
      <c r="F86" s="13">
        <f>'[1]2021'!F57</f>
        <v>12.61</v>
      </c>
      <c r="G86" s="16">
        <f>'[1]2021'!G57</f>
        <v>921.51417714118679</v>
      </c>
      <c r="H86" s="13">
        <f>'[1]2021'!H57</f>
        <v>16.46</v>
      </c>
      <c r="I86" s="13">
        <f>'[1]2021'!I57</f>
        <v>0.33999999999999997</v>
      </c>
      <c r="J86" s="15">
        <f>'[1]2021'!J57</f>
        <v>1.3457139012245998</v>
      </c>
      <c r="K86" s="16">
        <f>'[1]2021'!K57</f>
        <v>1248.4079999999999</v>
      </c>
      <c r="L86" s="17">
        <f>'[1]2021'!L57</f>
        <v>0.35473553306899275</v>
      </c>
      <c r="M86" s="16">
        <f>'[1]2021'!M57</f>
        <v>326.89382285881311</v>
      </c>
      <c r="N86" s="21">
        <v>8</v>
      </c>
      <c r="O86" s="19"/>
    </row>
    <row r="87" spans="1:15" x14ac:dyDescent="0.2">
      <c r="A87" s="13" t="s">
        <v>97</v>
      </c>
      <c r="B87" s="13" t="str">
        <f>'[1]2021'!B58</f>
        <v>MPLX</v>
      </c>
      <c r="C87" s="14">
        <f>'[1]2021'!C58</f>
        <v>44733</v>
      </c>
      <c r="D87" s="13">
        <f>'[1]2021'!D58</f>
        <v>25</v>
      </c>
      <c r="E87" s="13">
        <f>'[1]2021'!E58</f>
        <v>1.0536000000000001</v>
      </c>
      <c r="F87" s="13">
        <f>'[1]2021'!F58</f>
        <v>28.905000000000001</v>
      </c>
      <c r="G87" s="16">
        <f>'[1]2021'!G58</f>
        <v>685.86275626423685</v>
      </c>
      <c r="H87" s="13">
        <f>'[1]2021'!H58</f>
        <v>33.32</v>
      </c>
      <c r="I87" s="13">
        <f>'[1]2021'!I58</f>
        <v>0.7</v>
      </c>
      <c r="J87" s="15">
        <f>'[1]2021'!J58</f>
        <v>0.98638784770171628</v>
      </c>
      <c r="K87" s="16">
        <f>'[1]2021'!K58</f>
        <v>862.23690000000011</v>
      </c>
      <c r="L87" s="17">
        <f>'[1]2021'!L58</f>
        <v>0.25715661351323327</v>
      </c>
      <c r="M87" s="16">
        <f>'[1]2021'!M58</f>
        <v>176.37414373576325</v>
      </c>
      <c r="N87" s="21">
        <v>9</v>
      </c>
      <c r="O87" s="19"/>
    </row>
    <row r="88" spans="1:15" x14ac:dyDescent="0.2">
      <c r="A88" s="13" t="s">
        <v>98</v>
      </c>
      <c r="B88" s="13" t="str">
        <f>'[1]2021'!B59</f>
        <v>VNOM</v>
      </c>
      <c r="C88" s="14">
        <f>'[1]2021'!C59</f>
        <v>44844</v>
      </c>
      <c r="D88" s="13">
        <f>'[1]2021'!D59</f>
        <v>35</v>
      </c>
      <c r="E88" s="13">
        <f>'[1]2021'!E59</f>
        <v>0.97170000000000001</v>
      </c>
      <c r="F88" s="13">
        <f>'[1]2021'!F59</f>
        <v>32.229999999999997</v>
      </c>
      <c r="G88" s="16">
        <f>'[1]2021'!G59</f>
        <v>1160.9035710610269</v>
      </c>
      <c r="H88" s="13">
        <f>'[1]2021'!H59</f>
        <v>33.04</v>
      </c>
      <c r="I88" s="13">
        <f>'[1]2021'!I59</f>
        <v>0</v>
      </c>
      <c r="J88" s="15">
        <f>'[1]2021'!J59</f>
        <v>0.98638784770171628</v>
      </c>
      <c r="K88" s="16">
        <f>'[1]2021'!K59</f>
        <v>1172.35832</v>
      </c>
      <c r="L88" s="17">
        <f>'[1]2021'!L59</f>
        <v>9.8670976853864525E-3</v>
      </c>
      <c r="M88" s="16">
        <f>'[1]2021'!M59</f>
        <v>11.454748938973125</v>
      </c>
      <c r="N88" s="21">
        <v>10</v>
      </c>
      <c r="O88" s="19"/>
    </row>
    <row r="89" spans="1:15" x14ac:dyDescent="0.2">
      <c r="A89" s="13" t="str">
        <f>A71</f>
        <v>total return</v>
      </c>
      <c r="B89" s="13"/>
      <c r="C89" s="14"/>
      <c r="D89" s="13"/>
      <c r="E89" s="13"/>
      <c r="F89" s="23"/>
      <c r="G89" s="18">
        <f>SUM(G76:G88)</f>
        <v>13895.586307859354</v>
      </c>
      <c r="H89" s="13"/>
      <c r="I89" s="13"/>
      <c r="J89" s="13"/>
      <c r="K89" s="18">
        <f>SUM(K76:K88)</f>
        <v>18206.425053999999</v>
      </c>
      <c r="L89" s="47">
        <f>M89/G89</f>
        <v>0.41391199522202443</v>
      </c>
      <c r="M89" s="20">
        <f>SUM(M76:M86)</f>
        <v>5751.5498534659091</v>
      </c>
      <c r="N89" s="21"/>
      <c r="O89" s="13"/>
    </row>
    <row r="90" spans="1:15" x14ac:dyDescent="0.2">
      <c r="A90" s="25"/>
      <c r="B90" s="25"/>
      <c r="C90" s="26"/>
      <c r="D90" s="25"/>
      <c r="E90" s="25"/>
      <c r="F90" s="25"/>
      <c r="G90" s="25"/>
      <c r="H90" s="25"/>
      <c r="I90" s="25"/>
      <c r="J90" s="25"/>
      <c r="K90" s="25"/>
      <c r="L90" s="62"/>
      <c r="M90" s="30"/>
      <c r="N90" s="31"/>
      <c r="O90" s="25"/>
    </row>
    <row r="91" spans="1:15" x14ac:dyDescent="0.2">
      <c r="A91" s="63" t="s">
        <v>99</v>
      </c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5"/>
      <c r="M91" s="66">
        <f ca="1">M35</f>
        <v>44857</v>
      </c>
      <c r="N91" s="67"/>
      <c r="O91" s="68"/>
    </row>
    <row r="92" spans="1:15" x14ac:dyDescent="0.2">
      <c r="A92" s="69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1"/>
      <c r="M92" s="72" t="s">
        <v>1</v>
      </c>
      <c r="N92" s="73">
        <f>K102/'[1]2021'!P173</f>
        <v>2.5759755335856675E-2</v>
      </c>
      <c r="O92" s="73"/>
    </row>
    <row r="93" spans="1:15" x14ac:dyDescent="0.2">
      <c r="A93" s="11" t="str">
        <f t="shared" ref="A93:M93" si="2">A37</f>
        <v>Investment</v>
      </c>
      <c r="B93" s="11" t="str">
        <f t="shared" si="2"/>
        <v>Ticker</v>
      </c>
      <c r="C93" s="11" t="str">
        <f t="shared" si="2"/>
        <v>Buy date</v>
      </c>
      <c r="D93" s="11" t="str">
        <f t="shared" si="2"/>
        <v>Shares</v>
      </c>
      <c r="E93" s="12" t="str">
        <f t="shared" si="2"/>
        <v>exch. rate buy</v>
      </c>
      <c r="F93" s="11" t="str">
        <f t="shared" si="2"/>
        <v>Buy price</v>
      </c>
      <c r="G93" s="11" t="str">
        <f t="shared" si="2"/>
        <v>Euro spent</v>
      </c>
      <c r="H93" s="11" t="str">
        <f t="shared" si="2"/>
        <v>Price now</v>
      </c>
      <c r="I93" s="11" t="str">
        <f t="shared" si="2"/>
        <v>Dividends</v>
      </c>
      <c r="J93" s="12" t="str">
        <f t="shared" si="2"/>
        <v>exch. Rate now</v>
      </c>
      <c r="K93" s="11" t="str">
        <f t="shared" si="2"/>
        <v>Euro now</v>
      </c>
      <c r="L93" s="11" t="str">
        <f t="shared" si="2"/>
        <v>Return%</v>
      </c>
      <c r="M93" s="11" t="str">
        <f t="shared" si="2"/>
        <v>Return€</v>
      </c>
      <c r="N93" s="42" t="s">
        <v>39</v>
      </c>
      <c r="O93" s="11" t="str">
        <f>O75</f>
        <v>remark</v>
      </c>
    </row>
    <row r="94" spans="1:15" x14ac:dyDescent="0.2">
      <c r="A94" s="13" t="s">
        <v>100</v>
      </c>
      <c r="B94" s="13" t="s">
        <v>101</v>
      </c>
      <c r="C94" s="14">
        <f>'[1]2021'!C101</f>
        <v>44670</v>
      </c>
      <c r="D94" s="23">
        <f>'[1]2021'!D101</f>
        <v>9500</v>
      </c>
      <c r="E94" s="15">
        <f>'[1]2021'!E101</f>
        <v>1</v>
      </c>
      <c r="F94" s="16">
        <f>'[1]2021'!F101</f>
        <v>0.38</v>
      </c>
      <c r="G94" s="16">
        <f>'[1]2021'!G101</f>
        <v>3500</v>
      </c>
      <c r="H94" s="16">
        <f>'[1]2021'!H101</f>
        <v>0.11</v>
      </c>
      <c r="I94" s="23">
        <f>'[1]2021'!I101</f>
        <v>810.73</v>
      </c>
      <c r="J94" s="15">
        <v>1</v>
      </c>
      <c r="K94" s="16">
        <f>'[1]2021'!K101</f>
        <v>1134.1803</v>
      </c>
      <c r="L94" s="17">
        <f>'[1]2021'!L101</f>
        <v>-0.67594848571428567</v>
      </c>
      <c r="M94" s="16">
        <f>'[1]2021'!M101</f>
        <v>-2365.8197</v>
      </c>
      <c r="N94" s="21"/>
      <c r="O94" s="74"/>
    </row>
    <row r="95" spans="1:15" x14ac:dyDescent="0.2">
      <c r="A95" s="13" t="s">
        <v>102</v>
      </c>
      <c r="B95" s="13" t="str">
        <f>'[1]2021'!B102</f>
        <v>DOT</v>
      </c>
      <c r="C95" s="14">
        <f>'[1]2021'!C102</f>
        <v>44807</v>
      </c>
      <c r="D95" s="13">
        <f>'[1]2021'!D102</f>
        <v>50</v>
      </c>
      <c r="E95" s="15">
        <f>'[1]2021'!E102</f>
        <v>1</v>
      </c>
      <c r="F95" s="16">
        <f>'[1]2021'!F102</f>
        <v>7.25</v>
      </c>
      <c r="G95" s="16">
        <f>'[1]2021'!G102</f>
        <v>362.5</v>
      </c>
      <c r="H95" s="16">
        <f>'[1]2021'!H102</f>
        <v>6.05</v>
      </c>
      <c r="I95" s="13">
        <f>'[1]2021'!I102</f>
        <v>0.84</v>
      </c>
      <c r="J95" s="15">
        <f>'[1]2021'!J102</f>
        <v>1</v>
      </c>
      <c r="K95" s="16">
        <f>'[1]2021'!K102</f>
        <v>307.58199999999999</v>
      </c>
      <c r="L95" s="17">
        <f>'[1]2021'!L102</f>
        <v>-0.15149793103448278</v>
      </c>
      <c r="M95" s="16">
        <f>'[1]2021'!M102</f>
        <v>-54.918000000000006</v>
      </c>
      <c r="N95" s="21"/>
      <c r="O95" s="74"/>
    </row>
    <row r="96" spans="1:15" x14ac:dyDescent="0.2">
      <c r="A96" s="13" t="s">
        <v>103</v>
      </c>
      <c r="B96" s="13"/>
      <c r="C96" s="14"/>
      <c r="D96" s="13"/>
      <c r="E96" s="15"/>
      <c r="F96" s="13"/>
      <c r="G96" s="16"/>
      <c r="H96" s="13"/>
      <c r="I96" s="13"/>
      <c r="J96" s="15"/>
      <c r="K96" s="16"/>
      <c r="L96" s="16"/>
      <c r="M96" s="16">
        <v>3818</v>
      </c>
      <c r="N96" s="21"/>
      <c r="O96" s="13"/>
    </row>
    <row r="97" spans="1:15" x14ac:dyDescent="0.2">
      <c r="A97" s="13" t="s">
        <v>104</v>
      </c>
      <c r="B97" s="13"/>
      <c r="C97" s="14"/>
      <c r="D97" s="13"/>
      <c r="E97" s="15"/>
      <c r="F97" s="13"/>
      <c r="G97" s="16"/>
      <c r="H97" s="13"/>
      <c r="I97" s="13"/>
      <c r="J97" s="15"/>
      <c r="K97" s="16"/>
      <c r="L97" s="16"/>
      <c r="M97" s="16">
        <v>2143</v>
      </c>
      <c r="N97" s="21"/>
      <c r="O97" s="13"/>
    </row>
    <row r="98" spans="1:15" x14ac:dyDescent="0.2">
      <c r="A98" s="13" t="s">
        <v>105</v>
      </c>
      <c r="B98" s="13"/>
      <c r="C98" s="14"/>
      <c r="D98" s="13"/>
      <c r="E98" s="15"/>
      <c r="F98" s="13"/>
      <c r="G98" s="16"/>
      <c r="H98" s="13"/>
      <c r="I98" s="13"/>
      <c r="J98" s="15"/>
      <c r="K98" s="16"/>
      <c r="L98" s="16"/>
      <c r="M98" s="16">
        <v>1716</v>
      </c>
      <c r="N98" s="21"/>
      <c r="O98" s="13"/>
    </row>
    <row r="99" spans="1:15" x14ac:dyDescent="0.2">
      <c r="A99" s="13" t="s">
        <v>106</v>
      </c>
      <c r="B99" s="13"/>
      <c r="C99" s="14"/>
      <c r="D99" s="13"/>
      <c r="E99" s="15"/>
      <c r="F99" s="13"/>
      <c r="G99" s="16"/>
      <c r="H99" s="13"/>
      <c r="I99" s="13"/>
      <c r="J99" s="15"/>
      <c r="K99" s="16"/>
      <c r="L99" s="16"/>
      <c r="M99" s="16">
        <v>1411</v>
      </c>
      <c r="N99" s="21"/>
      <c r="O99" s="13"/>
    </row>
    <row r="100" spans="1:15" x14ac:dyDescent="0.2">
      <c r="A100" s="13" t="s">
        <v>107</v>
      </c>
      <c r="B100" s="13"/>
      <c r="C100" s="14"/>
      <c r="D100" s="13"/>
      <c r="E100" s="15"/>
      <c r="F100" s="13"/>
      <c r="G100" s="16"/>
      <c r="H100" s="13"/>
      <c r="I100" s="13"/>
      <c r="J100" s="15"/>
      <c r="K100" s="16"/>
      <c r="L100" s="16"/>
      <c r="M100" s="16">
        <v>910.99</v>
      </c>
      <c r="N100" s="21"/>
      <c r="O100" s="13"/>
    </row>
    <row r="101" spans="1:15" x14ac:dyDescent="0.2">
      <c r="A101" s="13"/>
      <c r="B101" s="13"/>
      <c r="C101" s="14"/>
      <c r="D101" s="13"/>
      <c r="E101" s="15"/>
      <c r="F101" s="13"/>
      <c r="G101" s="16"/>
      <c r="H101" s="13"/>
      <c r="I101" s="13"/>
      <c r="J101" s="15"/>
      <c r="K101" s="16"/>
      <c r="L101" s="16"/>
      <c r="M101" s="16"/>
      <c r="N101" s="21"/>
      <c r="O101" s="13"/>
    </row>
    <row r="102" spans="1:15" x14ac:dyDescent="0.2">
      <c r="A102" s="13" t="s">
        <v>37</v>
      </c>
      <c r="B102" s="13"/>
      <c r="C102" s="14"/>
      <c r="D102" s="13"/>
      <c r="E102" s="13"/>
      <c r="F102" s="13"/>
      <c r="G102" s="16">
        <f>SUM(G94:G99)</f>
        <v>3862.5</v>
      </c>
      <c r="H102" s="13"/>
      <c r="I102" s="13"/>
      <c r="J102" s="13"/>
      <c r="K102" s="16">
        <f>SUM(K94:K99)</f>
        <v>1441.7622999999999</v>
      </c>
      <c r="L102" s="47">
        <f>M102/G102</f>
        <v>1.962007067961165</v>
      </c>
      <c r="M102" s="16">
        <f>SUM(M94:M100)</f>
        <v>7578.2523000000001</v>
      </c>
      <c r="N102" s="21"/>
      <c r="O102" s="13"/>
    </row>
    <row r="103" spans="1:15" x14ac:dyDescent="0.2">
      <c r="A103" s="25"/>
      <c r="B103" s="25"/>
      <c r="C103" s="26"/>
      <c r="D103" s="25"/>
      <c r="E103" s="25"/>
      <c r="F103" s="25"/>
      <c r="G103" s="75"/>
      <c r="H103" s="25"/>
      <c r="I103" s="25"/>
      <c r="J103" s="25"/>
      <c r="K103" s="75"/>
      <c r="L103" s="62"/>
      <c r="M103" s="75"/>
      <c r="N103" s="31"/>
      <c r="O103" s="25"/>
    </row>
    <row r="104" spans="1:15" x14ac:dyDescent="0.2">
      <c r="A104" s="76" t="s">
        <v>108</v>
      </c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8"/>
      <c r="M104" s="79">
        <f ca="1">M35</f>
        <v>44857</v>
      </c>
      <c r="N104" s="77"/>
      <c r="O104" s="78"/>
    </row>
    <row r="105" spans="1:15" x14ac:dyDescent="0.2">
      <c r="A105" s="80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2"/>
      <c r="M105" s="83" t="s">
        <v>1</v>
      </c>
      <c r="N105" s="84">
        <f>K143/'[1]2021'!P173</f>
        <v>0.1583222502615606</v>
      </c>
      <c r="O105" s="84"/>
    </row>
    <row r="106" spans="1:15" x14ac:dyDescent="0.2">
      <c r="A106" s="11" t="str">
        <f t="shared" ref="A106:M106" si="3">A37</f>
        <v>Investment</v>
      </c>
      <c r="B106" s="11" t="str">
        <f t="shared" si="3"/>
        <v>Ticker</v>
      </c>
      <c r="C106" s="11" t="str">
        <f t="shared" si="3"/>
        <v>Buy date</v>
      </c>
      <c r="D106" s="11" t="str">
        <f t="shared" si="3"/>
        <v>Shares</v>
      </c>
      <c r="E106" s="12" t="str">
        <f t="shared" si="3"/>
        <v>exch. rate buy</v>
      </c>
      <c r="F106" s="11" t="str">
        <f t="shared" si="3"/>
        <v>Buy price</v>
      </c>
      <c r="G106" s="11" t="str">
        <f t="shared" si="3"/>
        <v>Euro spent</v>
      </c>
      <c r="H106" s="11" t="str">
        <f t="shared" si="3"/>
        <v>Price now</v>
      </c>
      <c r="I106" s="11" t="str">
        <f t="shared" si="3"/>
        <v>Dividends</v>
      </c>
      <c r="J106" s="12" t="str">
        <f t="shared" si="3"/>
        <v>exch. Rate now</v>
      </c>
      <c r="K106" s="11" t="str">
        <f t="shared" si="3"/>
        <v>Euro now</v>
      </c>
      <c r="L106" s="11" t="str">
        <f t="shared" si="3"/>
        <v>Return%</v>
      </c>
      <c r="M106" s="11" t="str">
        <f t="shared" si="3"/>
        <v>Return€</v>
      </c>
      <c r="N106" s="42" t="s">
        <v>39</v>
      </c>
      <c r="O106" s="11" t="str">
        <f>O93</f>
        <v>remark</v>
      </c>
    </row>
    <row r="107" spans="1:15" x14ac:dyDescent="0.2">
      <c r="A107" s="13" t="s">
        <v>109</v>
      </c>
      <c r="B107" s="13" t="str">
        <f>'[1]2021'!B115</f>
        <v>NXE^</v>
      </c>
      <c r="C107" s="14">
        <f>'[1]2021'!C115</f>
        <v>43102</v>
      </c>
      <c r="D107" s="85">
        <f>'[1]2021'!D115</f>
        <v>275</v>
      </c>
      <c r="E107" s="15">
        <f>'[1]2021'!E115</f>
        <v>1.51</v>
      </c>
      <c r="F107" s="23">
        <f>'[1]2021'!F115</f>
        <v>2.1800000000000002</v>
      </c>
      <c r="G107" s="16">
        <v>0</v>
      </c>
      <c r="H107" s="86">
        <f>'[1]2021'!H115</f>
        <v>4.05</v>
      </c>
      <c r="I107" s="13">
        <f>'[1]2021'!I115</f>
        <v>0</v>
      </c>
      <c r="J107" s="15">
        <f>'[1]2021'!J115</f>
        <v>1.3457139012245998</v>
      </c>
      <c r="K107" s="16">
        <f>'[1]2021'!K115</f>
        <v>827.62762499999997</v>
      </c>
      <c r="L107" s="17">
        <f>'[1]2021'!L115</f>
        <v>1.08460002293578</v>
      </c>
      <c r="M107" s="18">
        <f t="shared" ref="M107:M128" si="4">K107</f>
        <v>827.62762499999997</v>
      </c>
      <c r="N107" s="21"/>
      <c r="O107" s="19" t="s">
        <v>4</v>
      </c>
    </row>
    <row r="108" spans="1:15" x14ac:dyDescent="0.2">
      <c r="A108" s="13" t="s">
        <v>110</v>
      </c>
      <c r="B108" s="13" t="str">
        <f>'[1]2021'!B119</f>
        <v>URG</v>
      </c>
      <c r="C108" s="14">
        <f>'[1]2021'!C119</f>
        <v>43374</v>
      </c>
      <c r="D108" s="85">
        <f>'[1]2021'!D119</f>
        <v>700</v>
      </c>
      <c r="E108" s="15">
        <f>'[1]2021'!E119</f>
        <v>1.1499999999999999</v>
      </c>
      <c r="F108" s="23">
        <f>'[1]2021'!F119</f>
        <v>0.66</v>
      </c>
      <c r="G108" s="16">
        <v>0</v>
      </c>
      <c r="H108" s="86">
        <f>'[1]2021'!H119</f>
        <v>1.25</v>
      </c>
      <c r="I108" s="13">
        <f>'[1]2021'!I119</f>
        <v>0</v>
      </c>
      <c r="J108" s="13">
        <f>'[1]2021'!J119</f>
        <v>1.2088000000000001</v>
      </c>
      <c r="K108" s="16">
        <f>'[1]2021'!K119</f>
        <v>723.85837193911311</v>
      </c>
      <c r="L108" s="17">
        <f>'[1]2021'!L119</f>
        <v>0.80181196478350658</v>
      </c>
      <c r="M108" s="18">
        <f t="shared" si="4"/>
        <v>723.85837193911311</v>
      </c>
      <c r="N108" s="43"/>
      <c r="O108" s="19" t="s">
        <v>4</v>
      </c>
    </row>
    <row r="109" spans="1:15" x14ac:dyDescent="0.2">
      <c r="A109" s="13" t="s">
        <v>111</v>
      </c>
      <c r="B109" s="13" t="str">
        <f>'[1]2021'!B120</f>
        <v>URG</v>
      </c>
      <c r="C109" s="14">
        <f>'[1]2021'!C120</f>
        <v>44586</v>
      </c>
      <c r="D109" s="85">
        <f>'[1]2021'!D120</f>
        <v>170</v>
      </c>
      <c r="E109" s="13">
        <f>'[1]2021'!E120</f>
        <v>1.1324000000000001</v>
      </c>
      <c r="F109" s="13">
        <f>'[1]2021'!F120</f>
        <v>1.1000000000000001</v>
      </c>
      <c r="G109" s="16">
        <v>0</v>
      </c>
      <c r="H109" s="13">
        <f>'[1]2021'!H120</f>
        <v>1.25</v>
      </c>
      <c r="I109" s="13">
        <f>'[1]2021'!I120</f>
        <v>0</v>
      </c>
      <c r="J109" s="15">
        <f>'[1]2021'!J120</f>
        <v>0.98638784770171628</v>
      </c>
      <c r="K109" s="16">
        <f>'[1]2021'!K120</f>
        <v>215.4325</v>
      </c>
      <c r="L109" s="17">
        <f>'[1]2021'!L120</f>
        <v>0.30457627272727272</v>
      </c>
      <c r="M109" s="18">
        <f>K109</f>
        <v>215.4325</v>
      </c>
      <c r="N109" s="43"/>
      <c r="O109" s="19" t="s">
        <v>11</v>
      </c>
    </row>
    <row r="110" spans="1:15" x14ac:dyDescent="0.2">
      <c r="A110" s="13" t="s">
        <v>112</v>
      </c>
      <c r="B110" s="13" t="str">
        <f>'[1]2021'!B116</f>
        <v>URC^</v>
      </c>
      <c r="C110" s="14">
        <f>'[1]2021'!C116</f>
        <v>43822</v>
      </c>
      <c r="D110" s="85">
        <f>'[1]2021'!D116</f>
        <v>190</v>
      </c>
      <c r="E110" s="15">
        <f>'[1]2021'!E116</f>
        <v>1.51</v>
      </c>
      <c r="F110" s="23">
        <f>'[1]2021'!F116</f>
        <v>1.18</v>
      </c>
      <c r="G110" s="16">
        <v>0</v>
      </c>
      <c r="H110" s="23">
        <f>'[1]2021'!H116</f>
        <v>3.1378549320414479</v>
      </c>
      <c r="I110" s="13">
        <f>'[1]2021'!I116</f>
        <v>0</v>
      </c>
      <c r="J110" s="15">
        <f>'[1]2021'!J116</f>
        <v>1.3457139012245998</v>
      </c>
      <c r="K110" s="16">
        <f>'[1]2021'!K116</f>
        <v>443.03059999999999</v>
      </c>
      <c r="L110" s="17">
        <f>'[1]2021'!L116</f>
        <v>1.9838367796610172</v>
      </c>
      <c r="M110" s="18">
        <f t="shared" si="4"/>
        <v>443.03059999999999</v>
      </c>
      <c r="N110" s="87"/>
      <c r="O110" s="19" t="s">
        <v>4</v>
      </c>
    </row>
    <row r="111" spans="1:15" x14ac:dyDescent="0.2">
      <c r="A111" s="13" t="s">
        <v>113</v>
      </c>
      <c r="B111" s="13" t="str">
        <f>'[1]2021'!B117</f>
        <v>URC</v>
      </c>
      <c r="C111" s="14">
        <f>'[1]2021'!C117</f>
        <v>44550</v>
      </c>
      <c r="D111" s="85">
        <f>'[1]2021'!D117</f>
        <v>26</v>
      </c>
      <c r="E111" s="13">
        <f>'[1]2021'!E117</f>
        <v>1.3149999999999999</v>
      </c>
      <c r="F111" s="13">
        <f>'[1]2021'!F117</f>
        <v>4.2699999999999996</v>
      </c>
      <c r="G111" s="13"/>
      <c r="H111" s="23">
        <f>'[1]2021'!H117</f>
        <v>3.1378549320414479</v>
      </c>
      <c r="I111" s="13">
        <f>'[1]2021'!I117</f>
        <v>0</v>
      </c>
      <c r="J111" s="15">
        <f>'[1]2021'!J117</f>
        <v>1.3457139012245998</v>
      </c>
      <c r="K111" s="16">
        <f>'[1]2021'!K117</f>
        <v>60.625239999999998</v>
      </c>
      <c r="L111" s="17">
        <f>'[1]2021'!L117</f>
        <v>-0.28191145199063228</v>
      </c>
      <c r="M111" s="16">
        <f>K111</f>
        <v>60.625239999999998</v>
      </c>
      <c r="N111" s="43"/>
      <c r="O111" s="19" t="s">
        <v>11</v>
      </c>
    </row>
    <row r="112" spans="1:15" x14ac:dyDescent="0.2">
      <c r="A112" s="13" t="s">
        <v>114</v>
      </c>
      <c r="B112" s="13" t="str">
        <f>'[1]2021'!B73</f>
        <v>URC</v>
      </c>
      <c r="C112" s="14">
        <f>'[1]2021'!C73</f>
        <v>44672</v>
      </c>
      <c r="D112" s="13">
        <f>'[1]2021'!D73</f>
        <v>100</v>
      </c>
      <c r="E112" s="13">
        <f>'[1]2021'!E73</f>
        <v>1.3634999999999999</v>
      </c>
      <c r="F112" s="13">
        <f>'[1]2021'!F73</f>
        <v>4.88</v>
      </c>
      <c r="G112" s="16">
        <f>'[1]2021'!G73</f>
        <v>357.90245691235793</v>
      </c>
      <c r="H112" s="88">
        <f>'[1]2021'!H73</f>
        <v>3.1378549320414479</v>
      </c>
      <c r="I112" s="13">
        <f>'[1]2021'!I73</f>
        <v>0</v>
      </c>
      <c r="J112" s="15">
        <f>'[1]2021'!J73</f>
        <v>1.3457139012245998</v>
      </c>
      <c r="K112" s="16">
        <f>'[1]2021'!K73</f>
        <v>233.17399999999998</v>
      </c>
      <c r="L112" s="17">
        <f>'[1]2021'!L73</f>
        <v>-0.34849846516393457</v>
      </c>
      <c r="M112" s="16">
        <f>'[1]2021'!M73</f>
        <v>-124.72845691235796</v>
      </c>
      <c r="N112" s="43">
        <v>1</v>
      </c>
      <c r="O112" s="19"/>
    </row>
    <row r="113" spans="1:15" x14ac:dyDescent="0.2">
      <c r="A113" s="13" t="s">
        <v>115</v>
      </c>
      <c r="B113" s="13" t="str">
        <f>'[1]2021'!B118</f>
        <v>URC</v>
      </c>
      <c r="C113" s="14">
        <f>'[1]2021'!C118</f>
        <v>44699</v>
      </c>
      <c r="D113" s="85">
        <f>'[1]2021'!D118</f>
        <v>7</v>
      </c>
      <c r="E113" s="13">
        <f>'[1]2021'!E118</f>
        <v>1.3472999999999999</v>
      </c>
      <c r="F113" s="13">
        <f>'[1]2021'!F118</f>
        <v>3.58</v>
      </c>
      <c r="G113" s="16">
        <v>0</v>
      </c>
      <c r="H113" s="13">
        <f>'[1]2021'!H118</f>
        <v>3.76</v>
      </c>
      <c r="I113" s="13">
        <f>'[1]2021'!I118</f>
        <v>0</v>
      </c>
      <c r="J113" s="15">
        <f>'[1]2021'!J118</f>
        <v>1.3457139012245998</v>
      </c>
      <c r="K113" s="16">
        <f>'[1]2021'!K118</f>
        <v>19.558391999999998</v>
      </c>
      <c r="L113" s="17">
        <f>'[1]2021'!L118</f>
        <v>5.1517220335195291E-2</v>
      </c>
      <c r="M113" s="16">
        <f>K113</f>
        <v>19.558391999999998</v>
      </c>
      <c r="N113" s="43"/>
      <c r="O113" s="19" t="s">
        <v>11</v>
      </c>
    </row>
    <row r="114" spans="1:15" x14ac:dyDescent="0.2">
      <c r="A114" s="13" t="s">
        <v>116</v>
      </c>
      <c r="B114" s="13" t="str">
        <f>'[1]2021'!B129</f>
        <v>ISO^</v>
      </c>
      <c r="C114" s="14">
        <f>'[1]2021'!C129</f>
        <v>44229</v>
      </c>
      <c r="D114" s="85">
        <f>'[1]2021'!D129</f>
        <v>75</v>
      </c>
      <c r="E114" s="15">
        <f>'[1]2021'!E129</f>
        <v>1.55</v>
      </c>
      <c r="F114" s="23">
        <f>'[1]2021'!F129</f>
        <v>2</v>
      </c>
      <c r="G114" s="16">
        <v>0</v>
      </c>
      <c r="H114" s="23">
        <f>'[1]2021'!H129</f>
        <v>3.54</v>
      </c>
      <c r="I114" s="13">
        <f>'[1]2021'!I129</f>
        <v>0</v>
      </c>
      <c r="J114" s="15">
        <f>'[1]2021'!J129</f>
        <v>1.3457139012245998</v>
      </c>
      <c r="K114" s="16">
        <f>'[1]2021'!K129</f>
        <v>197.29304999999999</v>
      </c>
      <c r="L114" s="17">
        <f>'[1]2021'!L129</f>
        <v>1.0386948500000002</v>
      </c>
      <c r="M114" s="16">
        <f t="shared" si="4"/>
        <v>197.29304999999999</v>
      </c>
      <c r="N114" s="43"/>
      <c r="O114" s="19" t="s">
        <v>4</v>
      </c>
    </row>
    <row r="115" spans="1:15" x14ac:dyDescent="0.2">
      <c r="A115" s="13" t="s">
        <v>117</v>
      </c>
      <c r="B115" s="13" t="str">
        <f>'[1]2021'!B122</f>
        <v>UEC</v>
      </c>
      <c r="C115" s="14">
        <f>'[1]2021'!C122</f>
        <v>44229</v>
      </c>
      <c r="D115" s="85">
        <f>'[1]2021'!D122</f>
        <v>75</v>
      </c>
      <c r="E115" s="13">
        <f>'[1]2021'!E122</f>
        <v>1.2022999999999999</v>
      </c>
      <c r="F115" s="23">
        <f>'[1]2021'!F122</f>
        <v>1.74</v>
      </c>
      <c r="G115" s="16">
        <v>0</v>
      </c>
      <c r="H115" s="23">
        <f>'[1]2021'!H122</f>
        <v>4.2300000000000004</v>
      </c>
      <c r="I115" s="13">
        <f>'[1]2021'!I122</f>
        <v>0</v>
      </c>
      <c r="J115" s="15">
        <f>'[1]2021'!J122</f>
        <v>0.98638784770171628</v>
      </c>
      <c r="K115" s="16">
        <f>'[1]2021'!K122</f>
        <v>321.62805000000009</v>
      </c>
      <c r="L115" s="17">
        <f>'[1]2021'!L122</f>
        <v>1.9631678506896557</v>
      </c>
      <c r="M115" s="18">
        <f t="shared" si="4"/>
        <v>321.62805000000009</v>
      </c>
      <c r="N115" s="43"/>
      <c r="O115" s="46" t="s">
        <v>4</v>
      </c>
    </row>
    <row r="116" spans="1:15" x14ac:dyDescent="0.2">
      <c r="A116" s="13" t="s">
        <v>118</v>
      </c>
      <c r="B116" s="13" t="str">
        <f>'[1]2021'!B123</f>
        <v>UEC</v>
      </c>
      <c r="C116" s="14">
        <f>'[1]2021'!C123</f>
        <v>44589</v>
      </c>
      <c r="D116" s="85">
        <f>'[1]2021'!D123</f>
        <v>50</v>
      </c>
      <c r="E116" s="13">
        <f>'[1]2021'!E123</f>
        <v>1.1152</v>
      </c>
      <c r="F116" s="13">
        <f>'[1]2021'!F123</f>
        <v>2.42</v>
      </c>
      <c r="G116" s="16">
        <v>0</v>
      </c>
      <c r="H116" s="23">
        <f>'[1]2021'!H123</f>
        <v>4.2300000000000004</v>
      </c>
      <c r="I116" s="13">
        <f>'[1]2021'!I123</f>
        <v>0</v>
      </c>
      <c r="J116" s="15">
        <f>'[1]2021'!J123</f>
        <v>0.98638784770171628</v>
      </c>
      <c r="K116" s="16">
        <f>'[1]2021'!K123</f>
        <v>214.41870000000006</v>
      </c>
      <c r="L116" s="17">
        <f>'[1]2021'!L123</f>
        <v>0.97619615074380217</v>
      </c>
      <c r="M116" s="16">
        <f>K116</f>
        <v>214.41870000000006</v>
      </c>
      <c r="N116" s="43"/>
      <c r="O116" s="46" t="s">
        <v>4</v>
      </c>
    </row>
    <row r="117" spans="1:15" x14ac:dyDescent="0.2">
      <c r="A117" s="13" t="s">
        <v>119</v>
      </c>
      <c r="B117" s="13" t="str">
        <f>'[1]2021'!B126</f>
        <v>UEC</v>
      </c>
      <c r="C117" s="14">
        <f>'[1]2021'!C126</f>
        <v>44673</v>
      </c>
      <c r="D117" s="85">
        <f>'[1]2021'!D126</f>
        <v>32</v>
      </c>
      <c r="E117" s="13">
        <f>'[1]2021'!E126</f>
        <v>1.0787</v>
      </c>
      <c r="F117" s="13">
        <f>'[1]2021'!F126</f>
        <v>4.62</v>
      </c>
      <c r="G117" s="16">
        <v>0</v>
      </c>
      <c r="H117" s="13">
        <f>'[1]2021'!H126</f>
        <v>4.2300000000000004</v>
      </c>
      <c r="I117" s="13">
        <f>'[1]2021'!I126</f>
        <v>0</v>
      </c>
      <c r="J117" s="15">
        <f>'[1]2021'!J126</f>
        <v>0.98638784770171628</v>
      </c>
      <c r="K117" s="16">
        <f>'[1]2021'!K126</f>
        <v>137.22796800000003</v>
      </c>
      <c r="L117" s="17">
        <f>'[1]2021'!L126</f>
        <v>1.2703536363639089E-3</v>
      </c>
      <c r="M117" s="16">
        <f>K117</f>
        <v>137.22796800000003</v>
      </c>
      <c r="N117" s="43"/>
      <c r="O117" s="46" t="s">
        <v>11</v>
      </c>
    </row>
    <row r="118" spans="1:15" x14ac:dyDescent="0.2">
      <c r="A118" s="13" t="s">
        <v>120</v>
      </c>
      <c r="B118" s="13" t="str">
        <f>'[1]2021'!B124</f>
        <v>UEC</v>
      </c>
      <c r="C118" s="14">
        <f>'[1]2021'!C124</f>
        <v>44690</v>
      </c>
      <c r="D118" s="85">
        <f>'[1]2021'!D124</f>
        <v>10</v>
      </c>
      <c r="E118" s="15">
        <f>'[1]2021'!E124</f>
        <v>1.0529999999999999</v>
      </c>
      <c r="F118" s="13">
        <f>'[1]2021'!F124</f>
        <v>3.62</v>
      </c>
      <c r="G118" s="16">
        <v>0</v>
      </c>
      <c r="H118" s="23">
        <f>'[1]2021'!H124</f>
        <v>4.2300000000000004</v>
      </c>
      <c r="I118" s="13">
        <f>'[1]2021'!I124</f>
        <v>0</v>
      </c>
      <c r="J118" s="15">
        <f>'[1]2021'!J124</f>
        <v>0.98638784770171628</v>
      </c>
      <c r="K118" s="16">
        <f>'[1]2021'!K124</f>
        <v>42.88374000000001</v>
      </c>
      <c r="L118" s="17">
        <f>'[1]2021'!L124</f>
        <v>0.24741928784530409</v>
      </c>
      <c r="M118" s="16">
        <f>K118</f>
        <v>42.88374000000001</v>
      </c>
      <c r="N118" s="43"/>
      <c r="O118" s="46" t="s">
        <v>11</v>
      </c>
    </row>
    <row r="119" spans="1:15" x14ac:dyDescent="0.2">
      <c r="A119" s="13" t="s">
        <v>121</v>
      </c>
      <c r="B119" s="13" t="str">
        <f>'[1]2021'!B125</f>
        <v>UEC</v>
      </c>
      <c r="C119" s="14">
        <f>'[1]2021'!C125</f>
        <v>44795</v>
      </c>
      <c r="D119" s="85">
        <f>'[1]2021'!D125</f>
        <v>18</v>
      </c>
      <c r="E119" s="13">
        <f>'[1]2021'!E125</f>
        <v>0.99419999999999997</v>
      </c>
      <c r="F119" s="13">
        <f>'[1]2021'!F125</f>
        <v>3.375</v>
      </c>
      <c r="G119" s="16">
        <v>0</v>
      </c>
      <c r="H119" s="23">
        <f>'[1]2021'!H125</f>
        <v>4.2300000000000004</v>
      </c>
      <c r="I119" s="13">
        <f>'[1]2021'!I125</f>
        <v>0</v>
      </c>
      <c r="J119" s="15">
        <f>'[1]2021'!J125</f>
        <v>0.98638784770171628</v>
      </c>
      <c r="K119" s="16">
        <f>'[1]2021'!K125</f>
        <v>77.190732000000025</v>
      </c>
      <c r="L119" s="17">
        <f>'[1]2021'!L125</f>
        <v>0.26325968320000037</v>
      </c>
      <c r="M119" s="16">
        <f>K119</f>
        <v>77.190732000000025</v>
      </c>
      <c r="N119" s="43"/>
      <c r="O119" s="46" t="s">
        <v>11</v>
      </c>
    </row>
    <row r="120" spans="1:15" x14ac:dyDescent="0.2">
      <c r="A120" s="13" t="s">
        <v>122</v>
      </c>
      <c r="B120" s="13" t="str">
        <f>'[1]2021'!B139</f>
        <v>DNN</v>
      </c>
      <c r="C120" s="14">
        <f>'[1]2021'!C139</f>
        <v>44253</v>
      </c>
      <c r="D120" s="85">
        <f>'[1]2021'!D139</f>
        <v>200</v>
      </c>
      <c r="E120" s="15">
        <f>'[1]2021'!E139</f>
        <v>1.52</v>
      </c>
      <c r="F120" s="13">
        <f>'[1]2021'!F139</f>
        <v>1.05</v>
      </c>
      <c r="G120" s="16">
        <v>0</v>
      </c>
      <c r="H120" s="23">
        <f>'[1]2021'!H139</f>
        <v>1.23</v>
      </c>
      <c r="I120" s="13">
        <f>'[1]2021'!I139</f>
        <v>0</v>
      </c>
      <c r="J120" s="15">
        <f>'[1]2021'!J139</f>
        <v>0.98638784770171628</v>
      </c>
      <c r="K120" s="16">
        <f>'[1]2021'!K139</f>
        <v>249.3948</v>
      </c>
      <c r="L120" s="17">
        <f>'[1]2021'!L139</f>
        <v>0.80514331428571428</v>
      </c>
      <c r="M120" s="18">
        <f t="shared" si="4"/>
        <v>249.3948</v>
      </c>
      <c r="N120" s="43"/>
      <c r="O120" s="46" t="s">
        <v>4</v>
      </c>
    </row>
    <row r="121" spans="1:15" x14ac:dyDescent="0.2">
      <c r="A121" s="13" t="s">
        <v>123</v>
      </c>
      <c r="B121" s="13" t="str">
        <f>'[1]2021'!B140</f>
        <v>DNN</v>
      </c>
      <c r="C121" s="14">
        <f>'[1]2021'!C140</f>
        <v>44582</v>
      </c>
      <c r="D121" s="85">
        <f>'[1]2021'!D140</f>
        <v>100</v>
      </c>
      <c r="E121" s="13">
        <f>'[1]2021'!E140</f>
        <v>1.1346000000000001</v>
      </c>
      <c r="F121" s="23">
        <f>'[1]2021'!F140</f>
        <v>1.2</v>
      </c>
      <c r="G121" s="16">
        <v>0</v>
      </c>
      <c r="H121" s="23">
        <f>'[1]2021'!H140</f>
        <v>1.23</v>
      </c>
      <c r="I121" s="13">
        <f>'[1]2021'!I140</f>
        <v>0</v>
      </c>
      <c r="J121" s="15">
        <f>'[1]2021'!J140</f>
        <v>0.98638784770171628</v>
      </c>
      <c r="K121" s="16">
        <f>'[1]2021'!K140</f>
        <v>124.6974</v>
      </c>
      <c r="L121" s="17">
        <f>'[1]2021'!L140</f>
        <v>0.17901391700000011</v>
      </c>
      <c r="M121" s="16">
        <f>K121</f>
        <v>124.6974</v>
      </c>
      <c r="N121" s="43"/>
      <c r="O121" s="46" t="s">
        <v>11</v>
      </c>
    </row>
    <row r="122" spans="1:15" x14ac:dyDescent="0.2">
      <c r="A122" s="13" t="s">
        <v>124</v>
      </c>
      <c r="B122" s="13" t="str">
        <f>'[1]2021'!B134</f>
        <v>GLO</v>
      </c>
      <c r="C122" s="14">
        <f>'[1]2021'!C134</f>
        <v>44270</v>
      </c>
      <c r="D122" s="85">
        <f>'[1]2021'!D134</f>
        <v>75</v>
      </c>
      <c r="E122" s="15">
        <f>'[1]2021'!E134</f>
        <v>1.49</v>
      </c>
      <c r="F122" s="13">
        <f>'[1]2021'!F134</f>
        <v>2.19</v>
      </c>
      <c r="G122" s="16">
        <v>0</v>
      </c>
      <c r="H122" s="13">
        <f>'[1]2021'!H134</f>
        <v>3.99</v>
      </c>
      <c r="I122" s="13">
        <f>'[1]2021'!I134</f>
        <v>0</v>
      </c>
      <c r="J122" s="15">
        <f>'[1]2021'!J134</f>
        <v>1.3457139012245998</v>
      </c>
      <c r="K122" s="16">
        <f>'[1]2021'!K134</f>
        <v>222.37267499999999</v>
      </c>
      <c r="L122" s="17">
        <f>'[1]2021'!L134</f>
        <v>1.0172620136986301</v>
      </c>
      <c r="M122" s="16">
        <f t="shared" si="4"/>
        <v>222.37267499999999</v>
      </c>
      <c r="N122" s="43"/>
      <c r="O122" s="46" t="s">
        <v>4</v>
      </c>
    </row>
    <row r="123" spans="1:15" x14ac:dyDescent="0.2">
      <c r="A123" s="13" t="s">
        <v>125</v>
      </c>
      <c r="B123" s="13" t="str">
        <f>'[1]2021'!B135</f>
        <v>GLO</v>
      </c>
      <c r="C123" s="14">
        <f>'[1]2021'!C135</f>
        <v>44707</v>
      </c>
      <c r="D123" s="85">
        <f>'[1]2021'!D135</f>
        <v>10</v>
      </c>
      <c r="E123" s="13">
        <f>'[1]2021'!E135</f>
        <v>1.371</v>
      </c>
      <c r="F123" s="13">
        <f>'[1]2021'!F135</f>
        <v>2.92</v>
      </c>
      <c r="G123" s="16">
        <v>0</v>
      </c>
      <c r="H123" s="13">
        <f>'[1]2021'!H135</f>
        <v>3.99</v>
      </c>
      <c r="I123" s="13">
        <f>'[1]2021'!I135</f>
        <v>0</v>
      </c>
      <c r="J123" s="15">
        <f>'[1]2021'!J135</f>
        <v>1.3457139012245998</v>
      </c>
      <c r="K123" s="16">
        <f>'[1]2021'!K135</f>
        <v>29.64969</v>
      </c>
      <c r="L123" s="17">
        <f>'[1]2021'!L135</f>
        <v>0.392113869520548</v>
      </c>
      <c r="M123" s="16">
        <f>K123</f>
        <v>29.64969</v>
      </c>
      <c r="N123" s="43"/>
      <c r="O123" s="46" t="s">
        <v>11</v>
      </c>
    </row>
    <row r="124" spans="1:15" x14ac:dyDescent="0.2">
      <c r="A124" s="13" t="s">
        <v>126</v>
      </c>
      <c r="B124" s="13" t="str">
        <f>'[1]2021'!B136</f>
        <v>UUUU</v>
      </c>
      <c r="C124" s="14">
        <f>'[1]2021'!C136</f>
        <v>44278</v>
      </c>
      <c r="D124" s="85">
        <f>'[1]2021'!D136</f>
        <v>50</v>
      </c>
      <c r="E124" s="13">
        <f>'[1]2021'!E136</f>
        <v>1.1825000000000001</v>
      </c>
      <c r="F124" s="13">
        <f>'[1]2021'!F136</f>
        <v>4.8099999999999996</v>
      </c>
      <c r="G124" s="16">
        <v>0</v>
      </c>
      <c r="H124" s="13">
        <f>'[1]2021'!H136</f>
        <v>7.02</v>
      </c>
      <c r="I124" s="13">
        <f>'[1]2021'!I136</f>
        <v>0</v>
      </c>
      <c r="J124" s="15">
        <f>'[1]2021'!J136</f>
        <v>0.98638784770171628</v>
      </c>
      <c r="K124" s="16">
        <f>'[1]2021'!K136</f>
        <v>355.84379999999999</v>
      </c>
      <c r="L124" s="17">
        <f>'[1]2021'!L136</f>
        <v>0.74962700000000027</v>
      </c>
      <c r="M124" s="16">
        <f t="shared" si="4"/>
        <v>355.84379999999999</v>
      </c>
      <c r="N124" s="43"/>
      <c r="O124" s="46" t="s">
        <v>4</v>
      </c>
    </row>
    <row r="125" spans="1:15" x14ac:dyDescent="0.2">
      <c r="A125" s="13" t="s">
        <v>127</v>
      </c>
      <c r="B125" s="13" t="str">
        <f>'[1]2021'!B137</f>
        <v>UUUU</v>
      </c>
      <c r="C125" s="14">
        <f>'[1]2021'!C137</f>
        <v>44550</v>
      </c>
      <c r="D125" s="85">
        <f>'[1]2021'!D137</f>
        <v>41</v>
      </c>
      <c r="E125" s="13">
        <f>'[1]2021'!E137</f>
        <v>1.1258999999999999</v>
      </c>
      <c r="F125" s="13">
        <f>'[1]2021'!F137</f>
        <v>6.4950000000000001</v>
      </c>
      <c r="G125" s="16">
        <v>0</v>
      </c>
      <c r="H125" s="13">
        <f>'[1]2021'!H137</f>
        <v>7.02</v>
      </c>
      <c r="I125" s="13">
        <f>'[1]2021'!I137</f>
        <v>0</v>
      </c>
      <c r="J125" s="15">
        <f>'[1]2021'!J137</f>
        <v>0.98638784770171628</v>
      </c>
      <c r="K125" s="16">
        <f>'[1]2021'!K137</f>
        <v>291.79191599999996</v>
      </c>
      <c r="L125" s="17">
        <f>'[1]2021'!L137</f>
        <v>0.23370141468822142</v>
      </c>
      <c r="M125" s="18">
        <f>K125</f>
        <v>291.79191599999996</v>
      </c>
      <c r="N125" s="43"/>
      <c r="O125" s="46" t="s">
        <v>11</v>
      </c>
    </row>
    <row r="126" spans="1:15" x14ac:dyDescent="0.2">
      <c r="A126" s="13" t="s">
        <v>128</v>
      </c>
      <c r="B126" s="13" t="str">
        <f>'[1]2021'!B72</f>
        <v>UUUU</v>
      </c>
      <c r="C126" s="14">
        <f>'[1]2021'!C72</f>
        <v>44672</v>
      </c>
      <c r="D126" s="13">
        <f>'[1]2021'!D72</f>
        <v>100</v>
      </c>
      <c r="E126" s="13">
        <f>'[1]2021'!E72</f>
        <v>1.0837000000000001</v>
      </c>
      <c r="F126" s="13">
        <f>'[1]2021'!F72</f>
        <v>8.67</v>
      </c>
      <c r="G126" s="16">
        <f>'[1]2021'!G72</f>
        <v>800.03691058410993</v>
      </c>
      <c r="H126" s="13">
        <f>'[1]2021'!H72</f>
        <v>7.02</v>
      </c>
      <c r="I126" s="13">
        <f>'[1]2021'!I72</f>
        <v>0</v>
      </c>
      <c r="J126" s="15">
        <f>'[1]2021'!J72</f>
        <v>0.98638784770171628</v>
      </c>
      <c r="K126" s="16">
        <f>'[1]2021'!K72</f>
        <v>711.68759999999997</v>
      </c>
      <c r="L126" s="17">
        <f>'[1]2021'!L72</f>
        <v>-0.11043154311418682</v>
      </c>
      <c r="M126" s="16">
        <f>'[1]2021'!M72</f>
        <v>-88.349310584109958</v>
      </c>
      <c r="N126" s="43">
        <v>2</v>
      </c>
      <c r="O126" s="46"/>
    </row>
    <row r="127" spans="1:15" x14ac:dyDescent="0.2">
      <c r="A127" s="13" t="s">
        <v>129</v>
      </c>
      <c r="B127" s="13" t="str">
        <f>'[1]2021'!B138</f>
        <v>UUUU</v>
      </c>
      <c r="C127" s="14">
        <f>'[1]2021'!C138</f>
        <v>44699</v>
      </c>
      <c r="D127" s="85">
        <f>'[1]2021'!D138</f>
        <v>14</v>
      </c>
      <c r="E127" s="13">
        <f>'[1]2021'!E138</f>
        <v>1.0485</v>
      </c>
      <c r="F127" s="13">
        <f>'[1]2021'!F138</f>
        <v>5.86</v>
      </c>
      <c r="G127" s="16"/>
      <c r="H127" s="13">
        <f>'[1]2021'!H138</f>
        <v>7.02</v>
      </c>
      <c r="I127" s="13">
        <f>'[1]2021'!I138</f>
        <v>0</v>
      </c>
      <c r="J127" s="15">
        <f>'[1]2021'!J138</f>
        <v>0.98638784770171628</v>
      </c>
      <c r="K127" s="16">
        <f>'[1]2021'!K138</f>
        <v>99.636263999999997</v>
      </c>
      <c r="L127" s="17">
        <f>'[1]2021'!L138</f>
        <v>0.27338643105802024</v>
      </c>
      <c r="M127" s="16">
        <f>K127</f>
        <v>99.636263999999997</v>
      </c>
      <c r="N127" s="43"/>
      <c r="O127" s="46" t="s">
        <v>11</v>
      </c>
    </row>
    <row r="128" spans="1:15" x14ac:dyDescent="0.2">
      <c r="A128" s="13" t="s">
        <v>130</v>
      </c>
      <c r="B128" s="13" t="str">
        <f>'[1]2021'!B131</f>
        <v>BMN</v>
      </c>
      <c r="C128" s="14">
        <f>'[1]2021'!C131</f>
        <v>44281</v>
      </c>
      <c r="D128" s="85">
        <f>'[1]2021'!D131</f>
        <v>200</v>
      </c>
      <c r="E128" s="15">
        <f>'[1]2021'!E131</f>
        <v>1.55</v>
      </c>
      <c r="F128" s="13">
        <f>'[1]2021'!F131</f>
        <v>1.325</v>
      </c>
      <c r="G128" s="16">
        <v>0</v>
      </c>
      <c r="H128" s="13">
        <f>'[1]2021'!H131</f>
        <v>2.0299999999999998</v>
      </c>
      <c r="I128" s="13">
        <f>'[1]2021'!I131</f>
        <v>0</v>
      </c>
      <c r="J128" s="15">
        <f>'[1]2021'!J131</f>
        <v>1.5467904098994587</v>
      </c>
      <c r="K128" s="16">
        <f>'[1]2021'!K131</f>
        <v>262.47899999999993</v>
      </c>
      <c r="L128" s="17">
        <f>'[1]2021'!L131</f>
        <v>0.53525452830188636</v>
      </c>
      <c r="M128" s="18">
        <f t="shared" si="4"/>
        <v>262.47899999999993</v>
      </c>
      <c r="N128" s="43"/>
      <c r="O128" s="19" t="s">
        <v>4</v>
      </c>
    </row>
    <row r="129" spans="1:15" x14ac:dyDescent="0.2">
      <c r="A129" s="13" t="str">
        <f>'[1]2021'!A62</f>
        <v>10. Encore Energy Corp</v>
      </c>
      <c r="B129" s="13" t="str">
        <f>'[1]2021'!B62</f>
        <v>EU</v>
      </c>
      <c r="C129" s="14">
        <f>'[1]2021'!C62</f>
        <v>44285</v>
      </c>
      <c r="D129" s="13">
        <f>'[1]2021'!D62</f>
        <v>100</v>
      </c>
      <c r="E129" s="15">
        <f>'[1]2021'!E62</f>
        <v>1.48</v>
      </c>
      <c r="F129" s="23">
        <f>'[1]2021'!F62</f>
        <v>3.36</v>
      </c>
      <c r="G129" s="20">
        <f>'[1]2021'!G62</f>
        <v>227.02702702702703</v>
      </c>
      <c r="H129" s="86">
        <f>'[1]2021'!H62</f>
        <v>3.69</v>
      </c>
      <c r="I129" s="13">
        <f>'[1]2021'!I62</f>
        <v>0</v>
      </c>
      <c r="J129" s="15">
        <f>'[1]2021'!J62</f>
        <v>1.3457139012245998</v>
      </c>
      <c r="K129" s="20">
        <f>'[1]2021'!K62</f>
        <v>274.20389999999998</v>
      </c>
      <c r="L129" s="17">
        <f>'[1]2021'!L62</f>
        <v>0.20780289285714273</v>
      </c>
      <c r="M129" s="20">
        <f>'[1]2021'!M62</f>
        <v>47.176872972972944</v>
      </c>
      <c r="N129" s="43">
        <v>3</v>
      </c>
      <c r="O129" s="13"/>
    </row>
    <row r="130" spans="1:15" x14ac:dyDescent="0.2">
      <c r="A130" s="13" t="s">
        <v>131</v>
      </c>
      <c r="B130" s="13" t="str">
        <f>'[1]2021'!B128</f>
        <v>PDN</v>
      </c>
      <c r="C130" s="14">
        <f>'[1]2021'!C128</f>
        <v>44287</v>
      </c>
      <c r="D130" s="85">
        <f>'[1]2021'!D128</f>
        <v>750</v>
      </c>
      <c r="E130" s="15">
        <f>'[1]2021'!E128</f>
        <v>1.55</v>
      </c>
      <c r="F130" s="13">
        <f>'[1]2021'!F128</f>
        <v>0.37</v>
      </c>
      <c r="G130" s="16">
        <v>0</v>
      </c>
      <c r="H130" s="13">
        <f>'[1]2021'!H128</f>
        <v>0.82</v>
      </c>
      <c r="I130" s="13">
        <f>'[1]2021'!I128</f>
        <v>0</v>
      </c>
      <c r="J130" s="15">
        <f>'[1]2021'!J128</f>
        <v>1.5467904098994587</v>
      </c>
      <c r="K130" s="16">
        <f>'[1]2021'!K128</f>
        <v>397.59749999999997</v>
      </c>
      <c r="L130" s="17">
        <f>'[1]2021'!L128</f>
        <v>1.2208148648648647</v>
      </c>
      <c r="M130" s="18">
        <f>K130</f>
        <v>397.59749999999997</v>
      </c>
      <c r="N130" s="43"/>
      <c r="O130" s="19" t="s">
        <v>4</v>
      </c>
    </row>
    <row r="131" spans="1:15" x14ac:dyDescent="0.2">
      <c r="A131" s="13" t="s">
        <v>132</v>
      </c>
      <c r="B131" s="13" t="str">
        <f>'[1]2021'!B132</f>
        <v>AEC</v>
      </c>
      <c r="C131" s="14">
        <f>'[1]2021'!C132</f>
        <v>44321</v>
      </c>
      <c r="D131" s="85">
        <f>'[1]2021'!D132</f>
        <v>1500</v>
      </c>
      <c r="E131" s="13">
        <f>'[1]2021'!E132</f>
        <v>1.4799</v>
      </c>
      <c r="F131" s="23">
        <f>'[1]2021'!F132</f>
        <v>0.1</v>
      </c>
      <c r="G131" s="16">
        <v>0</v>
      </c>
      <c r="H131" s="13">
        <f>'[1]2021'!H132</f>
        <v>7.4999999999999997E-2</v>
      </c>
      <c r="I131" s="13">
        <f>'[1]2021'!I132</f>
        <v>0</v>
      </c>
      <c r="J131" s="15">
        <f>'[1]2021'!J132</f>
        <v>1.3457139012245998</v>
      </c>
      <c r="K131" s="16">
        <f>'[1]2021'!K132</f>
        <v>83.598749999999981</v>
      </c>
      <c r="L131" s="17">
        <f>'[1]2021'!L132</f>
        <v>-0.17521473250000016</v>
      </c>
      <c r="M131" s="16">
        <f>K131</f>
        <v>83.598749999999981</v>
      </c>
      <c r="N131" s="43"/>
      <c r="O131" s="19" t="s">
        <v>4</v>
      </c>
    </row>
    <row r="132" spans="1:15" x14ac:dyDescent="0.2">
      <c r="A132" s="13" t="s">
        <v>133</v>
      </c>
      <c r="B132" s="13" t="str">
        <f>'[1]2021'!B130</f>
        <v>PEN</v>
      </c>
      <c r="C132" s="14">
        <f>'[1]2021'!C130</f>
        <v>44321</v>
      </c>
      <c r="D132" s="85">
        <f>'[1]2021'!D130</f>
        <v>2000</v>
      </c>
      <c r="E132" s="13">
        <f>'[1]2021'!E130</f>
        <v>1.5603</v>
      </c>
      <c r="F132" s="13">
        <f>'[1]2021'!F130</f>
        <v>0.14000000000000001</v>
      </c>
      <c r="G132" s="16">
        <v>0</v>
      </c>
      <c r="H132" s="13">
        <f>'[1]2021'!H130</f>
        <v>0.16500000000000001</v>
      </c>
      <c r="I132" s="13">
        <f>'[1]2021'!I130</f>
        <v>0</v>
      </c>
      <c r="J132" s="15">
        <f>'[1]2021'!J130</f>
        <v>1.5467904098994587</v>
      </c>
      <c r="K132" s="16">
        <f>'[1]2021'!K130</f>
        <v>213.345</v>
      </c>
      <c r="L132" s="17">
        <f>'[1]2021'!L130</f>
        <v>0.18886501249999993</v>
      </c>
      <c r="M132" s="16">
        <f>K132</f>
        <v>213.345</v>
      </c>
      <c r="N132" s="43"/>
      <c r="O132" s="19" t="s">
        <v>4</v>
      </c>
    </row>
    <row r="133" spans="1:15" x14ac:dyDescent="0.2">
      <c r="A133" s="13" t="s">
        <v>134</v>
      </c>
      <c r="B133" s="13" t="str">
        <f>'[1]2021'!B141</f>
        <v>BOE</v>
      </c>
      <c r="C133" s="14">
        <f>'[1]2021'!C141</f>
        <v>44350</v>
      </c>
      <c r="D133" s="85">
        <f>'[1]2021'!D141</f>
        <v>187</v>
      </c>
      <c r="E133" s="15">
        <f>'[1]2021'!E141</f>
        <v>1.57</v>
      </c>
      <c r="F133" s="13">
        <f>'[1]2021'!F141</f>
        <v>1.4</v>
      </c>
      <c r="G133" s="16">
        <v>0</v>
      </c>
      <c r="H133" s="13">
        <f>'[1]2021'!H141</f>
        <v>2.63</v>
      </c>
      <c r="I133" s="13">
        <f>'[1]2021'!I141</f>
        <v>0</v>
      </c>
      <c r="J133" s="15">
        <f>'[1]2021'!J141</f>
        <v>1.5467904098994587</v>
      </c>
      <c r="K133" s="16">
        <f>'[1]2021'!K141</f>
        <v>317.95516499999997</v>
      </c>
      <c r="L133" s="17">
        <f>'[1]2021'!L141</f>
        <v>0.90675939285714269</v>
      </c>
      <c r="M133" s="18">
        <f>K133</f>
        <v>317.95516499999997</v>
      </c>
      <c r="N133" s="43"/>
      <c r="O133" s="19" t="s">
        <v>4</v>
      </c>
    </row>
    <row r="134" spans="1:15" x14ac:dyDescent="0.2">
      <c r="A134" s="13" t="str">
        <f>'[1]2021'!A63</f>
        <v>16. Fission Uranium Corp</v>
      </c>
      <c r="B134" s="13" t="str">
        <f>'[1]2021'!B63</f>
        <v>FCU</v>
      </c>
      <c r="C134" s="14">
        <f>'[1]2021'!C63</f>
        <v>44459</v>
      </c>
      <c r="D134" s="13">
        <f>'[1]2021'!D63</f>
        <v>400</v>
      </c>
      <c r="E134" s="13">
        <f>'[1]2021'!E63</f>
        <v>1.4643999999999999</v>
      </c>
      <c r="F134" s="13">
        <f>'[1]2021'!F63</f>
        <v>0.82</v>
      </c>
      <c r="G134" s="16">
        <f>'[1]2021'!G63</f>
        <v>223.98251843758538</v>
      </c>
      <c r="H134" s="23">
        <f>'[1]2021'!H63</f>
        <v>0.7</v>
      </c>
      <c r="I134" s="13">
        <f>'[1]2021'!I63</f>
        <v>0</v>
      </c>
      <c r="J134" s="15">
        <f>'[1]2021'!J63</f>
        <v>1.3457139012245998</v>
      </c>
      <c r="K134" s="16">
        <f>'[1]2021'!K63</f>
        <v>208.06799999999996</v>
      </c>
      <c r="L134" s="17">
        <f>'[1]2021'!L63</f>
        <v>-7.1052502439024695E-2</v>
      </c>
      <c r="M134" s="16">
        <f>'[1]2021'!M63</f>
        <v>-15.914518437585429</v>
      </c>
      <c r="N134" s="43">
        <v>4</v>
      </c>
      <c r="O134" s="13"/>
    </row>
    <row r="135" spans="1:15" x14ac:dyDescent="0.2">
      <c r="A135" s="13" t="str">
        <f>'[1]2021'!A64</f>
        <v>17. Virginia Energy Resources</v>
      </c>
      <c r="B135" s="13" t="str">
        <f>'[1]2021'!B64</f>
        <v>VUI</v>
      </c>
      <c r="C135" s="14">
        <f>'[1]2021'!C64</f>
        <v>44466</v>
      </c>
      <c r="D135" s="13">
        <f>'[1]2021'!D64</f>
        <v>800</v>
      </c>
      <c r="E135" s="13">
        <f>'[1]2021'!E64</f>
        <v>1.4795</v>
      </c>
      <c r="F135" s="13">
        <f>'[1]2021'!F64</f>
        <v>0.48</v>
      </c>
      <c r="G135" s="16">
        <f>'[1]2021'!G64</f>
        <v>259.5471443055086</v>
      </c>
      <c r="H135" s="13">
        <f>'[1]2021'!H64</f>
        <v>0.40500000000000003</v>
      </c>
      <c r="I135" s="13">
        <f>'[1]2021'!I64</f>
        <v>0</v>
      </c>
      <c r="J135" s="15">
        <f>'[1]2021'!J64</f>
        <v>1.3457139012245998</v>
      </c>
      <c r="K135" s="16">
        <f>'[1]2021'!K64</f>
        <v>240.76439999999999</v>
      </c>
      <c r="L135" s="17">
        <f>'[1]2021'!L64</f>
        <v>-7.2367370312499943E-2</v>
      </c>
      <c r="M135" s="16">
        <f>'[1]2021'!M64</f>
        <v>-18.782744305508601</v>
      </c>
      <c r="N135" s="43">
        <v>5</v>
      </c>
      <c r="O135" s="13"/>
    </row>
    <row r="136" spans="1:15" x14ac:dyDescent="0.2">
      <c r="A136" s="13" t="str">
        <f>'[1]2021'!A65</f>
        <v>18. Deep Yellow Ltd</v>
      </c>
      <c r="B136" s="13" t="str">
        <f>'[1]2021'!B65</f>
        <v>DYL</v>
      </c>
      <c r="C136" s="14">
        <f>'[1]2021'!C65</f>
        <v>44469</v>
      </c>
      <c r="D136" s="13">
        <f>'[1]2021'!D65</f>
        <v>500</v>
      </c>
      <c r="E136" s="13">
        <f>'[1]2021'!E65</f>
        <v>1.5638000000000001</v>
      </c>
      <c r="F136" s="13">
        <f>'[1]2021'!F65</f>
        <v>0.83</v>
      </c>
      <c r="G136" s="16">
        <f>'[1]2021'!G65</f>
        <v>265.37920450185442</v>
      </c>
      <c r="H136" s="13">
        <f>'[1]2021'!H65</f>
        <v>0.8</v>
      </c>
      <c r="I136" s="13">
        <f>'[1]2021'!I65</f>
        <v>0</v>
      </c>
      <c r="J136" s="15">
        <f>'[1]2021'!J65</f>
        <v>1.5467904098994587</v>
      </c>
      <c r="K136" s="16">
        <f>'[1]2021'!K65</f>
        <v>258.60000000000002</v>
      </c>
      <c r="L136" s="17">
        <f>'[1]2021'!L65</f>
        <v>-2.5545349397590129E-2</v>
      </c>
      <c r="M136" s="16">
        <f>'[1]2021'!M65</f>
        <v>-6.7792045018543945</v>
      </c>
      <c r="N136" s="43">
        <v>6</v>
      </c>
      <c r="O136" s="13"/>
    </row>
    <row r="137" spans="1:15" x14ac:dyDescent="0.2">
      <c r="A137" s="13" t="str">
        <f>'[1]2021'!A66</f>
        <v>19. Consolidated Uranium</v>
      </c>
      <c r="B137" s="13" t="str">
        <f>'[1]2021'!B66</f>
        <v>CUR</v>
      </c>
      <c r="C137" s="14">
        <f>'[1]2021'!C66</f>
        <v>44481</v>
      </c>
      <c r="D137" s="13">
        <f>'[1]2021'!D66</f>
        <v>150</v>
      </c>
      <c r="E137" s="13">
        <f>'[1]2021'!E66</f>
        <v>1.397</v>
      </c>
      <c r="F137" s="13">
        <f>'[1]2021'!F66</f>
        <v>2.3450000000000002</v>
      </c>
      <c r="G137" s="16">
        <f>'[1]2021'!G66</f>
        <v>251.78954903364357</v>
      </c>
      <c r="H137" s="13">
        <f>'[1]2021'!H66</f>
        <v>2</v>
      </c>
      <c r="I137" s="13">
        <f>'[1]2021'!I66</f>
        <v>0</v>
      </c>
      <c r="J137" s="15">
        <f>'[1]2021'!J66</f>
        <v>1.3457139012245998</v>
      </c>
      <c r="K137" s="16">
        <f>'[1]2021'!K66</f>
        <v>222.93</v>
      </c>
      <c r="L137" s="17">
        <f>'[1]2021'!L66</f>
        <v>-0.11461773987206836</v>
      </c>
      <c r="M137" s="16">
        <f>'[1]2021'!M66</f>
        <v>-28.85954903364356</v>
      </c>
      <c r="N137" s="43">
        <v>7</v>
      </c>
      <c r="O137" s="13"/>
    </row>
    <row r="138" spans="1:15" x14ac:dyDescent="0.2">
      <c r="A138" s="13" t="str">
        <f>'[1]2021'!A67</f>
        <v>19a. Labrador Uranium Inc</v>
      </c>
      <c r="B138" s="13" t="str">
        <f>'[1]2021'!B67</f>
        <v>LUR</v>
      </c>
      <c r="C138" s="14">
        <f>'[1]2021'!C67</f>
        <v>44627</v>
      </c>
      <c r="D138" s="85">
        <f>'[1]2021'!D67</f>
        <v>42</v>
      </c>
      <c r="E138" s="13">
        <f>'[1]2021'!E67</f>
        <v>1.4056999999999999</v>
      </c>
      <c r="F138" s="23">
        <f>'[1]2021'!F67</f>
        <v>0.8</v>
      </c>
      <c r="G138" s="16">
        <v>0</v>
      </c>
      <c r="H138" s="13">
        <f>'[1]2021'!H67</f>
        <v>0.99</v>
      </c>
      <c r="I138" s="13">
        <f>'[1]2021'!I67</f>
        <v>0</v>
      </c>
      <c r="J138" s="15">
        <f>'[1]2021'!J67</f>
        <v>1.3457139012245998</v>
      </c>
      <c r="K138" s="16">
        <f>'[1]2021'!K67</f>
        <v>30.898097999999997</v>
      </c>
      <c r="L138" s="17">
        <f>'[1]2021'!L67</f>
        <v>0.29266239162499968</v>
      </c>
      <c r="M138" s="16">
        <f>K138</f>
        <v>30.898097999999997</v>
      </c>
      <c r="N138" s="43"/>
      <c r="O138" s="19" t="s">
        <v>135</v>
      </c>
    </row>
    <row r="139" spans="1:15" x14ac:dyDescent="0.2">
      <c r="A139" s="13" t="str">
        <f>'[1]2021'!A68</f>
        <v>20. Mega Uranium Ltd</v>
      </c>
      <c r="B139" s="13" t="str">
        <f>'[1]2021'!B68</f>
        <v>MGA</v>
      </c>
      <c r="C139" s="14">
        <f>'[1]2021'!C68</f>
        <v>44488</v>
      </c>
      <c r="D139" s="13">
        <f>'[1]2021'!D68</f>
        <v>1000</v>
      </c>
      <c r="E139" s="13">
        <f>'[1]2021'!E68</f>
        <v>1.4415</v>
      </c>
      <c r="F139" s="13">
        <f>'[1]2021'!F68</f>
        <v>0.315</v>
      </c>
      <c r="G139" s="16">
        <f>'[1]2021'!G68</f>
        <v>218.52237252861602</v>
      </c>
      <c r="H139" s="13">
        <f>'[1]2021'!H68</f>
        <v>0.23499999999999999</v>
      </c>
      <c r="I139" s="13">
        <f>'[1]2021'!I68</f>
        <v>0</v>
      </c>
      <c r="J139" s="89">
        <f>'[1]2021'!J68</f>
        <v>1.3457139012245998</v>
      </c>
      <c r="K139" s="16">
        <f>'[1]2021'!K68</f>
        <v>174.62849999999997</v>
      </c>
      <c r="L139" s="17">
        <f>'[1]2021'!L68</f>
        <v>-0.20086672142857151</v>
      </c>
      <c r="M139" s="16">
        <f>'[1]2021'!M68</f>
        <v>-43.893872528616043</v>
      </c>
      <c r="N139" s="43">
        <v>8</v>
      </c>
      <c r="O139" s="13"/>
    </row>
    <row r="140" spans="1:15" x14ac:dyDescent="0.2">
      <c r="A140" s="13" t="str">
        <f>'[1]2021'!A69</f>
        <v>21. Western Uranium &amp; Vanadium</v>
      </c>
      <c r="B140" s="13" t="str">
        <f>'[1]2021'!B69</f>
        <v>WSTRF</v>
      </c>
      <c r="C140" s="14">
        <f>'[1]2021'!C69</f>
        <v>44488</v>
      </c>
      <c r="D140" s="13">
        <f>'[1]2021'!D69</f>
        <v>200</v>
      </c>
      <c r="E140" s="13">
        <f>'[1]2021'!E69</f>
        <v>1.3685</v>
      </c>
      <c r="F140" s="13">
        <f>'[1]2021'!F69</f>
        <v>1.27</v>
      </c>
      <c r="G140" s="16">
        <f>'[1]2021'!G69</f>
        <v>185.60467665326999</v>
      </c>
      <c r="H140" s="13">
        <f>'[1]2021'!H69</f>
        <v>1.0632999999999999</v>
      </c>
      <c r="I140" s="13">
        <f>'[1]2021'!I69</f>
        <v>0</v>
      </c>
      <c r="J140" s="89">
        <f>'[1]2021'!J69</f>
        <v>1.3457139012245998</v>
      </c>
      <c r="K140" s="16">
        <f>'[1]2021'!K69</f>
        <v>158.02764599999998</v>
      </c>
      <c r="L140" s="17">
        <f>'[1]2021'!L69</f>
        <v>-0.14857939546850402</v>
      </c>
      <c r="M140" s="16">
        <f>'[1]2021'!M69</f>
        <v>-27.577030653270015</v>
      </c>
      <c r="N140" s="43">
        <v>9</v>
      </c>
      <c r="O140" s="13"/>
    </row>
    <row r="141" spans="1:15" x14ac:dyDescent="0.2">
      <c r="A141" s="13" t="str">
        <f>'[1]2021'!A70</f>
        <v>22. GoviEx Uranium Ltd</v>
      </c>
      <c r="B141" s="13" t="str">
        <f>'[1]2021'!B70</f>
        <v>GXU</v>
      </c>
      <c r="C141" s="14">
        <f>'[1]2021'!C70</f>
        <v>44522</v>
      </c>
      <c r="D141" s="13">
        <f>'[1]2021'!D70</f>
        <v>1600</v>
      </c>
      <c r="E141" s="13">
        <f>'[1]2021'!E70</f>
        <v>1.3895</v>
      </c>
      <c r="F141" s="13">
        <f>'[1]2021'!F70</f>
        <v>0.34499999999999997</v>
      </c>
      <c r="G141" s="16">
        <f>'[1]2021'!G70</f>
        <v>397.26520331054337</v>
      </c>
      <c r="H141" s="13">
        <f>'[1]2021'!H70</f>
        <v>0.22</v>
      </c>
      <c r="I141" s="13">
        <f>'[1]2021'!I70</f>
        <v>0</v>
      </c>
      <c r="J141" s="89">
        <f>'[1]2021'!J70</f>
        <v>1.3457139012245998</v>
      </c>
      <c r="K141" s="16">
        <f>'[1]2021'!K70</f>
        <v>261.57119999999998</v>
      </c>
      <c r="L141" s="17">
        <f>'[1]2021'!L70</f>
        <v>-0.34157032173913049</v>
      </c>
      <c r="M141" s="16">
        <f>'[1]2021'!M70</f>
        <v>-135.69400331054339</v>
      </c>
      <c r="N141" s="43">
        <v>10</v>
      </c>
      <c r="O141" s="13"/>
    </row>
    <row r="142" spans="1:15" x14ac:dyDescent="0.2">
      <c r="A142" s="13" t="str">
        <f>'[1]2021'!A71</f>
        <v>23. Laramide Resources Ltd</v>
      </c>
      <c r="B142" s="13" t="str">
        <f>'[1]2021'!B71</f>
        <v>LAM</v>
      </c>
      <c r="C142" s="14">
        <f>'[1]2021'!C71</f>
        <v>44522</v>
      </c>
      <c r="D142" s="13">
        <f>'[1]2021'!D71</f>
        <v>400</v>
      </c>
      <c r="E142" s="13">
        <f>'[1]2021'!E71</f>
        <v>1.393</v>
      </c>
      <c r="F142" s="13">
        <f>'[1]2021'!F71</f>
        <v>0.625</v>
      </c>
      <c r="G142" s="16">
        <f>'[1]2021'!G71</f>
        <v>179.46877243359654</v>
      </c>
      <c r="H142" s="13">
        <f>'[1]2021'!H71</f>
        <v>0.53</v>
      </c>
      <c r="I142" s="13">
        <f>'[1]2021'!I71</f>
        <v>0</v>
      </c>
      <c r="J142" s="89">
        <f>'[1]2021'!J71</f>
        <v>1.3457139012245998</v>
      </c>
      <c r="K142" s="16">
        <f>'[1]2021'!K71</f>
        <v>157.53720000000001</v>
      </c>
      <c r="L142" s="17">
        <f>'[1]2021'!L71</f>
        <v>-0.12220272159999987</v>
      </c>
      <c r="M142" s="16">
        <f>'[1]2021'!M71</f>
        <v>-21.931572433596529</v>
      </c>
      <c r="N142" s="43">
        <v>11</v>
      </c>
      <c r="O142" s="13"/>
    </row>
    <row r="143" spans="1:15" x14ac:dyDescent="0.2">
      <c r="A143" s="13" t="s">
        <v>37</v>
      </c>
      <c r="B143" s="13"/>
      <c r="C143" s="14"/>
      <c r="D143" s="13"/>
      <c r="E143" s="13"/>
      <c r="F143" s="13"/>
      <c r="G143" s="16">
        <f>SUM(G107:G142)</f>
        <v>3366.5258357281127</v>
      </c>
      <c r="H143" s="13"/>
      <c r="I143" s="13"/>
      <c r="J143" s="13"/>
      <c r="K143" s="16">
        <f>SUM(K107:K142)</f>
        <v>8861.2274729391174</v>
      </c>
      <c r="L143" s="47">
        <f>M143/G143</f>
        <v>1.6321578699610975</v>
      </c>
      <c r="M143" s="16">
        <f>SUM(M107:M142)</f>
        <v>5494.7016372110002</v>
      </c>
      <c r="N143" s="21"/>
      <c r="O143" s="13"/>
    </row>
    <row r="144" spans="1:15" x14ac:dyDescent="0.2">
      <c r="A144" s="25"/>
      <c r="B144" s="25"/>
      <c r="C144" s="26"/>
      <c r="D144" s="25"/>
      <c r="E144" s="25"/>
      <c r="F144" s="25"/>
      <c r="G144" s="25"/>
      <c r="H144" s="25"/>
      <c r="I144" s="25"/>
      <c r="J144" s="25"/>
      <c r="K144" s="75"/>
      <c r="L144" s="62"/>
      <c r="M144" s="25"/>
      <c r="N144" s="31"/>
      <c r="O144" s="25"/>
    </row>
    <row r="145" spans="1:15" x14ac:dyDescent="0.2">
      <c r="A145" s="90" t="s">
        <v>136</v>
      </c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2"/>
      <c r="M145" s="93">
        <f ca="1">M35</f>
        <v>44857</v>
      </c>
      <c r="N145" s="91"/>
      <c r="O145" s="92"/>
    </row>
    <row r="146" spans="1:15" x14ac:dyDescent="0.2">
      <c r="A146" s="94"/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6"/>
      <c r="M146" s="97" t="s">
        <v>1</v>
      </c>
      <c r="N146" s="98">
        <f>K159/'[1]2021'!P173</f>
        <v>6.7901366214201897E-2</v>
      </c>
      <c r="O146" s="98"/>
    </row>
    <row r="147" spans="1:15" x14ac:dyDescent="0.2">
      <c r="A147" s="11" t="str">
        <f t="shared" ref="A147:O147" si="5">A106</f>
        <v>Investment</v>
      </c>
      <c r="B147" s="11" t="str">
        <f t="shared" si="5"/>
        <v>Ticker</v>
      </c>
      <c r="C147" s="11" t="str">
        <f t="shared" si="5"/>
        <v>Buy date</v>
      </c>
      <c r="D147" s="11" t="str">
        <f t="shared" si="5"/>
        <v>Shares</v>
      </c>
      <c r="E147" s="12" t="str">
        <f t="shared" si="5"/>
        <v>exch. rate buy</v>
      </c>
      <c r="F147" s="11" t="str">
        <f t="shared" si="5"/>
        <v>Buy price</v>
      </c>
      <c r="G147" s="11" t="str">
        <f t="shared" si="5"/>
        <v>Euro spent</v>
      </c>
      <c r="H147" s="11" t="str">
        <f t="shared" si="5"/>
        <v>Price now</v>
      </c>
      <c r="I147" s="11" t="str">
        <f t="shared" si="5"/>
        <v>Dividends</v>
      </c>
      <c r="J147" s="12" t="str">
        <f t="shared" si="5"/>
        <v>exch. Rate now</v>
      </c>
      <c r="K147" s="11" t="str">
        <f t="shared" si="5"/>
        <v>Euro now</v>
      </c>
      <c r="L147" s="11" t="str">
        <f t="shared" si="5"/>
        <v>Return%</v>
      </c>
      <c r="M147" s="11" t="str">
        <f t="shared" si="5"/>
        <v>Return€</v>
      </c>
      <c r="N147" s="11" t="str">
        <f t="shared" si="5"/>
        <v>nr</v>
      </c>
      <c r="O147" s="11" t="str">
        <f t="shared" si="5"/>
        <v>remark</v>
      </c>
    </row>
    <row r="148" spans="1:15" x14ac:dyDescent="0.2">
      <c r="A148" s="13" t="s">
        <v>137</v>
      </c>
      <c r="B148" s="13" t="s">
        <v>138</v>
      </c>
      <c r="C148" s="14">
        <v>43384</v>
      </c>
      <c r="D148" s="13">
        <v>20</v>
      </c>
      <c r="E148" s="15">
        <v>1.5</v>
      </c>
      <c r="F148" s="13">
        <v>5.96</v>
      </c>
      <c r="G148" s="16">
        <v>0</v>
      </c>
      <c r="H148" s="23">
        <v>11.21</v>
      </c>
      <c r="I148" s="13">
        <v>0.28000000000000003</v>
      </c>
      <c r="J148" s="15">
        <v>1.5004</v>
      </c>
      <c r="K148" s="16">
        <v>153.16</v>
      </c>
      <c r="L148" s="17">
        <v>1.93</v>
      </c>
      <c r="M148" s="18">
        <f>K148</f>
        <v>153.16</v>
      </c>
      <c r="N148" s="21"/>
      <c r="O148" s="99" t="s">
        <v>139</v>
      </c>
    </row>
    <row r="149" spans="1:15" x14ac:dyDescent="0.2">
      <c r="A149" s="13" t="s">
        <v>140</v>
      </c>
      <c r="B149" s="13" t="s">
        <v>141</v>
      </c>
      <c r="C149" s="14">
        <v>43657</v>
      </c>
      <c r="D149" s="13">
        <v>26</v>
      </c>
      <c r="E149" s="15">
        <v>1.1299999999999999</v>
      </c>
      <c r="F149" s="13">
        <v>23.2</v>
      </c>
      <c r="G149" s="16">
        <v>533.80530973451323</v>
      </c>
      <c r="H149" s="23">
        <v>32.799999999999997</v>
      </c>
      <c r="I149" s="13">
        <v>3.89</v>
      </c>
      <c r="J149" s="15">
        <v>1.1954</v>
      </c>
      <c r="K149" s="16">
        <v>798.00903463275881</v>
      </c>
      <c r="L149" s="17">
        <v>0.49494398066150119</v>
      </c>
      <c r="M149" s="16">
        <v>264.20372489824558</v>
      </c>
      <c r="N149" s="21"/>
      <c r="O149" s="99" t="s">
        <v>139</v>
      </c>
    </row>
    <row r="150" spans="1:15" x14ac:dyDescent="0.2">
      <c r="A150" s="13" t="s">
        <v>142</v>
      </c>
      <c r="B150" s="13" t="str">
        <f>'[1]2021'!B127</f>
        <v>ATY^</v>
      </c>
      <c r="C150" s="14">
        <f>'[1]2021'!C127</f>
        <v>43874</v>
      </c>
      <c r="D150" s="13">
        <f>'[1]2021'!D127</f>
        <v>300</v>
      </c>
      <c r="E150" s="15">
        <f>'[1]2021'!E127</f>
        <v>1.44</v>
      </c>
      <c r="F150" s="13">
        <f>'[1]2021'!F127</f>
        <v>0.37</v>
      </c>
      <c r="G150" s="16">
        <v>0</v>
      </c>
      <c r="H150" s="13">
        <f>'[1]2021'!H127</f>
        <v>0.28499999999999998</v>
      </c>
      <c r="I150" s="13">
        <f>'[1]2021'!I127</f>
        <v>0</v>
      </c>
      <c r="J150" s="15">
        <f>'[1]2021'!J127</f>
        <v>1.3457139012245998</v>
      </c>
      <c r="K150" s="16">
        <f>'[1]2021'!K127</f>
        <v>63.535049999999984</v>
      </c>
      <c r="L150" s="17">
        <f>'[1]2021'!L127</f>
        <v>-0.17576151351351382</v>
      </c>
      <c r="M150" s="16">
        <f>K150</f>
        <v>63.535049999999984</v>
      </c>
      <c r="N150" s="21"/>
      <c r="O150" s="19" t="s">
        <v>4</v>
      </c>
    </row>
    <row r="151" spans="1:15" x14ac:dyDescent="0.2">
      <c r="A151" s="13" t="s">
        <v>143</v>
      </c>
      <c r="B151" s="13" t="str">
        <f>'[1]2021'!B121</f>
        <v>IVN</v>
      </c>
      <c r="C151" s="14">
        <f>'[1]2021'!C121</f>
        <v>43854</v>
      </c>
      <c r="D151" s="13">
        <f>'[1]2021'!D121</f>
        <v>50</v>
      </c>
      <c r="E151" s="15">
        <f>'[1]2021'!E121</f>
        <v>1.46</v>
      </c>
      <c r="F151" s="13">
        <f>'[1]2021'!F121</f>
        <v>3.71</v>
      </c>
      <c r="G151" s="16">
        <v>0</v>
      </c>
      <c r="H151" s="13">
        <f>'[1]2021'!H121</f>
        <v>9.23</v>
      </c>
      <c r="I151" s="13">
        <f>'[1]2021'!I121</f>
        <v>0</v>
      </c>
      <c r="J151" s="15">
        <f>'[1]2021'!J121</f>
        <v>1.3457139012245998</v>
      </c>
      <c r="K151" s="16">
        <f>'[1]2021'!K121</f>
        <v>342.94065000000001</v>
      </c>
      <c r="L151" s="17">
        <f>'[1]2021'!L121</f>
        <v>1.6991555202156334</v>
      </c>
      <c r="M151" s="16">
        <f>K151</f>
        <v>342.94065000000001</v>
      </c>
      <c r="N151" s="21"/>
      <c r="O151" s="19" t="s">
        <v>4</v>
      </c>
    </row>
    <row r="152" spans="1:15" x14ac:dyDescent="0.2">
      <c r="A152" s="13" t="s">
        <v>144</v>
      </c>
      <c r="B152" s="13" t="s">
        <v>145</v>
      </c>
      <c r="C152" s="14">
        <v>44173</v>
      </c>
      <c r="D152" s="13">
        <v>500</v>
      </c>
      <c r="E152" s="15">
        <v>1.55</v>
      </c>
      <c r="F152" s="13">
        <v>0.63</v>
      </c>
      <c r="G152" s="16">
        <v>203.2258064516129</v>
      </c>
      <c r="H152" s="23">
        <v>0.71</v>
      </c>
      <c r="I152" s="13">
        <v>0</v>
      </c>
      <c r="J152" s="15">
        <v>1.49</v>
      </c>
      <c r="K152" s="16">
        <v>238.25503355704697</v>
      </c>
      <c r="L152" s="17">
        <v>0.1723660381378502</v>
      </c>
      <c r="M152" s="16">
        <v>35.029227105434074</v>
      </c>
      <c r="N152" s="21"/>
      <c r="O152" s="99" t="s">
        <v>139</v>
      </c>
    </row>
    <row r="153" spans="1:15" x14ac:dyDescent="0.2">
      <c r="A153" s="13" t="str">
        <f>'[1]2021'!A76</f>
        <v>6. Nova Royalty Corp</v>
      </c>
      <c r="B153" s="13" t="str">
        <f>'[1]2021'!B76</f>
        <v>NOVR</v>
      </c>
      <c r="C153" s="14">
        <f>'[1]2021'!C76</f>
        <v>44187</v>
      </c>
      <c r="D153" s="13">
        <f>'[1]2021'!D76</f>
        <v>1000</v>
      </c>
      <c r="E153" s="15">
        <f>'[1]2021'!E76</f>
        <v>1.407</v>
      </c>
      <c r="F153" s="23">
        <f>'[1]2021'!F76</f>
        <v>2.19</v>
      </c>
      <c r="G153" s="16">
        <f>'[1]2021'!G76</f>
        <v>1556.503198294243</v>
      </c>
      <c r="H153" s="23">
        <f>'[1]2021'!H76</f>
        <v>1.65</v>
      </c>
      <c r="I153" s="13">
        <f>'[1]2021'!I76</f>
        <v>0</v>
      </c>
      <c r="J153" s="15">
        <f>'[1]2021'!J76</f>
        <v>1.3457139012245998</v>
      </c>
      <c r="K153" s="16">
        <f>'[1]2021'!K76</f>
        <v>1226.1149999999998</v>
      </c>
      <c r="L153" s="17">
        <f>'[1]2021'!L76</f>
        <v>-0.21226310273972615</v>
      </c>
      <c r="M153" s="16">
        <f>'[1]2021'!M76</f>
        <v>-330.38819829424324</v>
      </c>
      <c r="N153" s="21">
        <v>1</v>
      </c>
      <c r="O153" s="13"/>
    </row>
    <row r="154" spans="1:15" x14ac:dyDescent="0.2">
      <c r="A154" s="13" t="str">
        <f>'[1]2021'!A77</f>
        <v>7. Electric Royalties Ltd</v>
      </c>
      <c r="B154" s="13" t="str">
        <f>'[1]2021'!B77</f>
        <v>ELEC</v>
      </c>
      <c r="C154" s="14">
        <f>'[1]2021'!C77</f>
        <v>44246</v>
      </c>
      <c r="D154" s="13">
        <f>'[1]2021'!D77</f>
        <v>1000</v>
      </c>
      <c r="E154" s="15">
        <f>'[1]2021'!E77</f>
        <v>1.54</v>
      </c>
      <c r="F154" s="13">
        <f>'[1]2021'!F77</f>
        <v>0.34</v>
      </c>
      <c r="G154" s="16">
        <f>'[1]2021'!G77</f>
        <v>220.77922077922076</v>
      </c>
      <c r="H154" s="23">
        <f>'[1]2021'!H77</f>
        <v>0.22500000000000001</v>
      </c>
      <c r="I154" s="13">
        <f>'[1]2021'!I77</f>
        <v>0</v>
      </c>
      <c r="J154" s="15">
        <f>'[1]2021'!J77</f>
        <v>1.3457139012245998</v>
      </c>
      <c r="K154" s="16">
        <f>'[1]2021'!K77</f>
        <v>167.19749999999999</v>
      </c>
      <c r="L154" s="17">
        <f>'[1]2021'!L77</f>
        <v>-0.24269367647058823</v>
      </c>
      <c r="M154" s="16">
        <f>'[1]2021'!M77</f>
        <v>-53.581720779220774</v>
      </c>
      <c r="N154" s="21">
        <v>2</v>
      </c>
      <c r="O154" s="13"/>
    </row>
    <row r="155" spans="1:15" x14ac:dyDescent="0.2">
      <c r="A155" s="13" t="s">
        <v>146</v>
      </c>
      <c r="B155" s="13" t="s">
        <v>147</v>
      </c>
      <c r="C155" s="14">
        <v>44218</v>
      </c>
      <c r="D155" s="13">
        <v>100</v>
      </c>
      <c r="E155" s="15">
        <v>1.4947999999999999</v>
      </c>
      <c r="F155" s="100">
        <v>0.09</v>
      </c>
      <c r="G155" s="101">
        <v>0</v>
      </c>
      <c r="H155" s="102">
        <f>'[1]auto data'!J38</f>
        <v>7.0000000000000007E-2</v>
      </c>
      <c r="I155" s="13">
        <v>0</v>
      </c>
      <c r="J155" s="15">
        <f>'[1]2021'!J77</f>
        <v>1.3457139012245998</v>
      </c>
      <c r="K155" s="101">
        <f t="shared" ref="K155" si="6">((H155+I155)/J155)*D155</f>
        <v>5.2016999999999998</v>
      </c>
      <c r="L155" s="103" t="s">
        <v>148</v>
      </c>
      <c r="M155" s="104">
        <f>K155-G155</f>
        <v>5.2016999999999998</v>
      </c>
      <c r="N155" s="105"/>
      <c r="O155" s="106" t="s">
        <v>11</v>
      </c>
    </row>
    <row r="156" spans="1:15" x14ac:dyDescent="0.2">
      <c r="A156" s="13" t="s">
        <v>149</v>
      </c>
      <c r="B156" s="13" t="str">
        <f>'[1]2021'!B78</f>
        <v>BBB</v>
      </c>
      <c r="C156" s="14">
        <f>'[1]2021'!C78</f>
        <v>44552</v>
      </c>
      <c r="D156" s="13">
        <f>'[1]2021'!D78</f>
        <v>2000</v>
      </c>
      <c r="E156" s="15">
        <f>'[1]2021'!E78</f>
        <v>1.4006000000000001</v>
      </c>
      <c r="F156" s="23">
        <f>'[1]2021'!F78</f>
        <v>0.15375</v>
      </c>
      <c r="G156" s="16">
        <f>'[1]2021'!G78</f>
        <v>219.54876481507924</v>
      </c>
      <c r="H156" s="23">
        <f>'[1]2021'!H78</f>
        <v>0.19</v>
      </c>
      <c r="I156" s="13">
        <f>'[1]2021'!I78</f>
        <v>0</v>
      </c>
      <c r="J156" s="15">
        <f>'[1]2021'!J78</f>
        <v>1.3457139012245998</v>
      </c>
      <c r="K156" s="16">
        <f>'[1]2021'!K78</f>
        <v>282.37799999999999</v>
      </c>
      <c r="L156" s="17">
        <f>'[1]2021'!L78</f>
        <v>0.28617439609756101</v>
      </c>
      <c r="M156" s="16">
        <f>'[1]2021'!M78</f>
        <v>62.829235184920748</v>
      </c>
      <c r="N156" s="107">
        <v>3</v>
      </c>
      <c r="O156" s="13"/>
    </row>
    <row r="157" spans="1:15" x14ac:dyDescent="0.2">
      <c r="A157" s="13" t="s">
        <v>150</v>
      </c>
      <c r="B157" s="13" t="str">
        <f>'[1]2021'!B79</f>
        <v>ATYM</v>
      </c>
      <c r="C157" s="14">
        <f>'[1]2021'!C79</f>
        <v>44552</v>
      </c>
      <c r="D157" s="13">
        <f>'[1]2021'!D79</f>
        <v>100</v>
      </c>
      <c r="E157" s="13">
        <f>'[1]2021'!E79</f>
        <v>0.8488</v>
      </c>
      <c r="F157" s="13">
        <f>'[1]2021'!F79</f>
        <v>389</v>
      </c>
      <c r="G157" s="16">
        <f>'[1]2021'!G79</f>
        <v>458.29406220546656</v>
      </c>
      <c r="H157" s="108">
        <f>'[1]2021'!H79</f>
        <v>245</v>
      </c>
      <c r="I157" s="13">
        <f>'[1]2021'!I79</f>
        <v>3</v>
      </c>
      <c r="J157" s="15">
        <f>'[1]2021'!J79</f>
        <v>0.87275266189561884</v>
      </c>
      <c r="K157" s="16">
        <f>'[1]2021'!K79</f>
        <v>284.15839999999997</v>
      </c>
      <c r="L157" s="17">
        <f>'[1]2021'!L79</f>
        <v>-0.37996491023136253</v>
      </c>
      <c r="M157" s="16">
        <f>'[1]2021'!M79</f>
        <v>-174.13566220546659</v>
      </c>
      <c r="N157" s="43">
        <v>4</v>
      </c>
      <c r="O157" s="106"/>
    </row>
    <row r="158" spans="1:15" x14ac:dyDescent="0.2">
      <c r="A158" s="13" t="s">
        <v>151</v>
      </c>
      <c r="B158" s="13" t="str">
        <f>'[1]2021'!B80</f>
        <v>TMQ</v>
      </c>
      <c r="C158" s="14">
        <f>'[1]2021'!C80</f>
        <v>44559</v>
      </c>
      <c r="D158" s="13">
        <f>'[1]2021'!D80</f>
        <v>400</v>
      </c>
      <c r="E158" s="13">
        <f>'[1]2021'!E80</f>
        <v>1.1322000000000001</v>
      </c>
      <c r="F158" s="13">
        <f>'[1]2021'!F80</f>
        <v>1.36</v>
      </c>
      <c r="G158" s="16">
        <f>'[1]2021'!G80</f>
        <v>480.48048048048042</v>
      </c>
      <c r="H158" s="23">
        <f>'[1]2021'!H80</f>
        <v>0.59050000000000002</v>
      </c>
      <c r="I158" s="13">
        <f>'[1]2021'!I80</f>
        <v>0</v>
      </c>
      <c r="J158" s="15">
        <f>'[1]2021'!J80</f>
        <v>0.98638784770171628</v>
      </c>
      <c r="K158" s="16">
        <f>'[1]2021'!K80</f>
        <v>239.45956000000001</v>
      </c>
      <c r="L158" s="17">
        <f>'[1]2021'!L80</f>
        <v>-0.50162479074999988</v>
      </c>
      <c r="M158" s="16">
        <f>'[1]2021'!M80</f>
        <v>-241.02092048048041</v>
      </c>
      <c r="N158" s="107">
        <v>5</v>
      </c>
      <c r="O158" s="106"/>
    </row>
    <row r="159" spans="1:15" x14ac:dyDescent="0.2">
      <c r="A159" s="13" t="s">
        <v>37</v>
      </c>
      <c r="B159" s="13"/>
      <c r="C159" s="14"/>
      <c r="D159" s="13"/>
      <c r="E159" s="13"/>
      <c r="F159" s="13"/>
      <c r="G159" s="16">
        <f>SUM(G148:G158)</f>
        <v>3672.6368427606162</v>
      </c>
      <c r="H159" s="13"/>
      <c r="I159" s="13"/>
      <c r="J159" s="13"/>
      <c r="K159" s="16">
        <f>SUM(K148:K158)</f>
        <v>3800.4099281898052</v>
      </c>
      <c r="L159" s="24">
        <f>M159/G159</f>
        <v>3.4790558092083493E-2</v>
      </c>
      <c r="M159" s="16">
        <f>SUM(M148:M158)</f>
        <v>127.77308542918934</v>
      </c>
      <c r="N159" s="21"/>
      <c r="O159" s="13"/>
    </row>
  </sheetData>
  <mergeCells count="18">
    <mergeCell ref="A104:L104"/>
    <mergeCell ref="M104:O104"/>
    <mergeCell ref="N105:O105"/>
    <mergeCell ref="A145:L145"/>
    <mergeCell ref="M145:O145"/>
    <mergeCell ref="N146:O146"/>
    <mergeCell ref="A73:L74"/>
    <mergeCell ref="M73:O73"/>
    <mergeCell ref="N74:O74"/>
    <mergeCell ref="A91:L92"/>
    <mergeCell ref="M91:O91"/>
    <mergeCell ref="N92:O92"/>
    <mergeCell ref="A1:L2"/>
    <mergeCell ref="M1:O1"/>
    <mergeCell ref="N2:O2"/>
    <mergeCell ref="A35:L36"/>
    <mergeCell ref="M35:O35"/>
    <mergeCell ref="N36:O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2022-10-23T08:35:05Z</dcterms:created>
  <dcterms:modified xsi:type="dcterms:W3CDTF">2022-10-23T08:36:00Z</dcterms:modified>
</cp:coreProperties>
</file>