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7"/>
  <workbookPr/>
  <mc:AlternateContent xmlns:mc="http://schemas.openxmlformats.org/markup-compatibility/2006">
    <mc:Choice Requires="x15">
      <x15ac:absPath xmlns:x15ac="http://schemas.microsoft.com/office/spreadsheetml/2010/11/ac" url="/Users/belder/Desktop/"/>
    </mc:Choice>
  </mc:AlternateContent>
  <xr:revisionPtr revIDLastSave="0" documentId="8_{25C8C1C4-A55C-2148-BD23-46F371A0F3FD}" xr6:coauthVersionLast="47" xr6:coauthVersionMax="47" xr10:uidLastSave="{00000000-0000-0000-0000-000000000000}"/>
  <bookViews>
    <workbookView xWindow="480" yWindow="1000" windowWidth="25040" windowHeight="14420" xr2:uid="{77544CB8-F887-754B-8DD8-5C8966A00526}"/>
  </bookViews>
  <sheets>
    <sheet name="Blad1" sheetId="1" r:id="rId1"/>
  </sheets>
  <externalReferences>
    <externalReference r:id="rId2"/>
  </externalReferenc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8" i="1" l="1"/>
  <c r="H138" i="1"/>
  <c r="K138" i="1" s="1"/>
  <c r="M138" i="1" s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M136" i="1"/>
  <c r="L136" i="1"/>
  <c r="K136" i="1"/>
  <c r="J136" i="1"/>
  <c r="I136" i="1"/>
  <c r="H136" i="1"/>
  <c r="G136" i="1"/>
  <c r="G140" i="1" s="1"/>
  <c r="F136" i="1"/>
  <c r="E136" i="1"/>
  <c r="D136" i="1"/>
  <c r="C136" i="1"/>
  <c r="B136" i="1"/>
  <c r="A136" i="1"/>
  <c r="M134" i="1"/>
  <c r="L134" i="1"/>
  <c r="K134" i="1"/>
  <c r="J134" i="1"/>
  <c r="I134" i="1"/>
  <c r="H134" i="1"/>
  <c r="F134" i="1"/>
  <c r="E134" i="1"/>
  <c r="D134" i="1"/>
  <c r="C134" i="1"/>
  <c r="B134" i="1"/>
  <c r="L133" i="1"/>
  <c r="K133" i="1"/>
  <c r="J133" i="1"/>
  <c r="I133" i="1"/>
  <c r="H133" i="1"/>
  <c r="F133" i="1"/>
  <c r="E133" i="1"/>
  <c r="D133" i="1"/>
  <c r="C133" i="1"/>
  <c r="B133" i="1"/>
  <c r="M131" i="1"/>
  <c r="N130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M116" i="1"/>
  <c r="L116" i="1"/>
  <c r="K116" i="1"/>
  <c r="J116" i="1"/>
  <c r="I116" i="1"/>
  <c r="H116" i="1"/>
  <c r="F116" i="1"/>
  <c r="E116" i="1"/>
  <c r="D116" i="1"/>
  <c r="C116" i="1"/>
  <c r="B116" i="1"/>
  <c r="M115" i="1"/>
  <c r="L115" i="1"/>
  <c r="K115" i="1"/>
  <c r="J115" i="1"/>
  <c r="I115" i="1"/>
  <c r="H115" i="1"/>
  <c r="F115" i="1"/>
  <c r="E115" i="1"/>
  <c r="D115" i="1"/>
  <c r="C115" i="1"/>
  <c r="B115" i="1"/>
  <c r="L114" i="1"/>
  <c r="K114" i="1"/>
  <c r="M114" i="1" s="1"/>
  <c r="J114" i="1"/>
  <c r="I114" i="1"/>
  <c r="H114" i="1"/>
  <c r="F114" i="1"/>
  <c r="E114" i="1"/>
  <c r="D114" i="1"/>
  <c r="C114" i="1"/>
  <c r="B114" i="1"/>
  <c r="L113" i="1"/>
  <c r="K113" i="1"/>
  <c r="M113" i="1" s="1"/>
  <c r="J113" i="1"/>
  <c r="I113" i="1"/>
  <c r="H113" i="1"/>
  <c r="F113" i="1"/>
  <c r="E113" i="1"/>
  <c r="D113" i="1"/>
  <c r="C113" i="1"/>
  <c r="B113" i="1"/>
  <c r="M112" i="1"/>
  <c r="L112" i="1"/>
  <c r="K112" i="1"/>
  <c r="J112" i="1"/>
  <c r="I112" i="1"/>
  <c r="H112" i="1"/>
  <c r="G112" i="1"/>
  <c r="G126" i="1" s="1"/>
  <c r="F112" i="1"/>
  <c r="E112" i="1"/>
  <c r="D112" i="1"/>
  <c r="C112" i="1"/>
  <c r="B112" i="1"/>
  <c r="A112" i="1"/>
  <c r="L111" i="1"/>
  <c r="K111" i="1"/>
  <c r="M111" i="1" s="1"/>
  <c r="J111" i="1"/>
  <c r="I111" i="1"/>
  <c r="H111" i="1"/>
  <c r="F111" i="1"/>
  <c r="E111" i="1"/>
  <c r="D111" i="1"/>
  <c r="C111" i="1"/>
  <c r="B111" i="1"/>
  <c r="M110" i="1"/>
  <c r="L110" i="1"/>
  <c r="K110" i="1"/>
  <c r="J110" i="1"/>
  <c r="I110" i="1"/>
  <c r="H110" i="1"/>
  <c r="F110" i="1"/>
  <c r="E110" i="1"/>
  <c r="D110" i="1"/>
  <c r="C110" i="1"/>
  <c r="B110" i="1"/>
  <c r="M109" i="1"/>
  <c r="L109" i="1"/>
  <c r="K109" i="1"/>
  <c r="J109" i="1"/>
  <c r="I109" i="1"/>
  <c r="H109" i="1"/>
  <c r="F109" i="1"/>
  <c r="E109" i="1"/>
  <c r="D109" i="1"/>
  <c r="C109" i="1"/>
  <c r="B109" i="1"/>
  <c r="L108" i="1"/>
  <c r="K108" i="1"/>
  <c r="M108" i="1" s="1"/>
  <c r="J108" i="1"/>
  <c r="I108" i="1"/>
  <c r="H108" i="1"/>
  <c r="F108" i="1"/>
  <c r="E108" i="1"/>
  <c r="D108" i="1"/>
  <c r="C108" i="1"/>
  <c r="B108" i="1"/>
  <c r="L107" i="1"/>
  <c r="K107" i="1"/>
  <c r="M107" i="1" s="1"/>
  <c r="J107" i="1"/>
  <c r="I107" i="1"/>
  <c r="H107" i="1"/>
  <c r="F107" i="1"/>
  <c r="E107" i="1"/>
  <c r="D107" i="1"/>
  <c r="C107" i="1"/>
  <c r="B107" i="1"/>
  <c r="M106" i="1"/>
  <c r="L106" i="1"/>
  <c r="K106" i="1"/>
  <c r="J106" i="1"/>
  <c r="I106" i="1"/>
  <c r="H106" i="1"/>
  <c r="F106" i="1"/>
  <c r="E106" i="1"/>
  <c r="D106" i="1"/>
  <c r="C106" i="1"/>
  <c r="B106" i="1"/>
  <c r="M105" i="1"/>
  <c r="L105" i="1"/>
  <c r="K105" i="1"/>
  <c r="J105" i="1"/>
  <c r="I105" i="1"/>
  <c r="H105" i="1"/>
  <c r="F105" i="1"/>
  <c r="E105" i="1"/>
  <c r="D105" i="1"/>
  <c r="C105" i="1"/>
  <c r="B105" i="1"/>
  <c r="L104" i="1"/>
  <c r="K104" i="1"/>
  <c r="M104" i="1" s="1"/>
  <c r="J104" i="1"/>
  <c r="I104" i="1"/>
  <c r="H104" i="1"/>
  <c r="F104" i="1"/>
  <c r="E104" i="1"/>
  <c r="D104" i="1"/>
  <c r="C104" i="1"/>
  <c r="B104" i="1"/>
  <c r="L103" i="1"/>
  <c r="K103" i="1"/>
  <c r="K126" i="1" s="1"/>
  <c r="N101" i="1" s="1"/>
  <c r="J103" i="1"/>
  <c r="I103" i="1"/>
  <c r="H103" i="1"/>
  <c r="F103" i="1"/>
  <c r="E103" i="1"/>
  <c r="D103" i="1"/>
  <c r="C103" i="1"/>
  <c r="B103" i="1"/>
  <c r="O102" i="1"/>
  <c r="O130" i="1" s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M83" i="1"/>
  <c r="L83" i="1"/>
  <c r="K83" i="1"/>
  <c r="J83" i="1"/>
  <c r="I83" i="1"/>
  <c r="H83" i="1"/>
  <c r="E83" i="1"/>
  <c r="D83" i="1"/>
  <c r="C83" i="1"/>
  <c r="B83" i="1"/>
  <c r="L82" i="1"/>
  <c r="K82" i="1"/>
  <c r="M82" i="1" s="1"/>
  <c r="J82" i="1"/>
  <c r="I82" i="1"/>
  <c r="H82" i="1"/>
  <c r="E82" i="1"/>
  <c r="D82" i="1"/>
  <c r="C82" i="1"/>
  <c r="B82" i="1"/>
  <c r="I81" i="1"/>
  <c r="H81" i="1"/>
  <c r="K81" i="1" s="1"/>
  <c r="L81" i="1" s="1"/>
  <c r="L80" i="1"/>
  <c r="K80" i="1"/>
  <c r="M80" i="1" s="1"/>
  <c r="J80" i="1"/>
  <c r="I80" i="1"/>
  <c r="H80" i="1"/>
  <c r="D80" i="1"/>
  <c r="C80" i="1"/>
  <c r="B80" i="1"/>
  <c r="M79" i="1"/>
  <c r="L79" i="1"/>
  <c r="K79" i="1"/>
  <c r="J79" i="1"/>
  <c r="I79" i="1"/>
  <c r="H79" i="1"/>
  <c r="G79" i="1"/>
  <c r="G98" i="1" s="1"/>
  <c r="F79" i="1"/>
  <c r="E79" i="1"/>
  <c r="D79" i="1"/>
  <c r="C79" i="1"/>
  <c r="B79" i="1"/>
  <c r="A79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M77" i="1"/>
  <c r="I77" i="1"/>
  <c r="H77" i="1"/>
  <c r="K77" i="1" s="1"/>
  <c r="L77" i="1" s="1"/>
  <c r="L76" i="1"/>
  <c r="K76" i="1"/>
  <c r="M76" i="1" s="1"/>
  <c r="J76" i="1"/>
  <c r="I76" i="1"/>
  <c r="H76" i="1"/>
  <c r="E76" i="1"/>
  <c r="D76" i="1"/>
  <c r="C76" i="1"/>
  <c r="B76" i="1"/>
  <c r="M75" i="1"/>
  <c r="L75" i="1"/>
  <c r="K75" i="1"/>
  <c r="J75" i="1"/>
  <c r="I75" i="1"/>
  <c r="H75" i="1"/>
  <c r="G75" i="1"/>
  <c r="F75" i="1"/>
  <c r="E75" i="1"/>
  <c r="D75" i="1"/>
  <c r="C75" i="1"/>
  <c r="B75" i="1"/>
  <c r="M74" i="1"/>
  <c r="L74" i="1"/>
  <c r="K74" i="1"/>
  <c r="J74" i="1"/>
  <c r="I74" i="1"/>
  <c r="H74" i="1"/>
  <c r="E74" i="1"/>
  <c r="D74" i="1"/>
  <c r="C74" i="1"/>
  <c r="B74" i="1"/>
  <c r="L73" i="1"/>
  <c r="K73" i="1"/>
  <c r="M73" i="1" s="1"/>
  <c r="J73" i="1"/>
  <c r="I73" i="1"/>
  <c r="H73" i="1"/>
  <c r="E73" i="1"/>
  <c r="D73" i="1"/>
  <c r="C73" i="1"/>
  <c r="B73" i="1"/>
  <c r="M72" i="1"/>
  <c r="L72" i="1"/>
  <c r="K72" i="1"/>
  <c r="J72" i="1"/>
  <c r="I72" i="1"/>
  <c r="H72" i="1"/>
  <c r="E72" i="1"/>
  <c r="D72" i="1"/>
  <c r="C72" i="1"/>
  <c r="B72" i="1"/>
  <c r="L71" i="1"/>
  <c r="K71" i="1"/>
  <c r="M71" i="1" s="1"/>
  <c r="J71" i="1"/>
  <c r="I71" i="1"/>
  <c r="H71" i="1"/>
  <c r="E71" i="1"/>
  <c r="D71" i="1"/>
  <c r="C71" i="1"/>
  <c r="B71" i="1"/>
  <c r="M70" i="1"/>
  <c r="L70" i="1"/>
  <c r="K70" i="1"/>
  <c r="J70" i="1"/>
  <c r="I70" i="1"/>
  <c r="H70" i="1"/>
  <c r="E70" i="1"/>
  <c r="D70" i="1"/>
  <c r="C70" i="1"/>
  <c r="B70" i="1"/>
  <c r="L68" i="1"/>
  <c r="K68" i="1"/>
  <c r="M68" i="1" s="1"/>
  <c r="J68" i="1"/>
  <c r="I68" i="1"/>
  <c r="H68" i="1"/>
  <c r="E68" i="1"/>
  <c r="D68" i="1"/>
  <c r="C68" i="1"/>
  <c r="B68" i="1"/>
  <c r="M67" i="1"/>
  <c r="L67" i="1"/>
  <c r="K67" i="1"/>
  <c r="J67" i="1"/>
  <c r="I67" i="1"/>
  <c r="H67" i="1"/>
  <c r="E67" i="1"/>
  <c r="D67" i="1"/>
  <c r="C67" i="1"/>
  <c r="B67" i="1"/>
  <c r="L66" i="1"/>
  <c r="K66" i="1"/>
  <c r="M66" i="1" s="1"/>
  <c r="J66" i="1"/>
  <c r="I66" i="1"/>
  <c r="H66" i="1"/>
  <c r="E66" i="1"/>
  <c r="D66" i="1"/>
  <c r="C66" i="1"/>
  <c r="B66" i="1"/>
  <c r="M65" i="1"/>
  <c r="L65" i="1"/>
  <c r="K65" i="1"/>
  <c r="J65" i="1"/>
  <c r="I65" i="1"/>
  <c r="H65" i="1"/>
  <c r="E65" i="1"/>
  <c r="D65" i="1"/>
  <c r="C65" i="1"/>
  <c r="B65" i="1"/>
  <c r="L64" i="1"/>
  <c r="K64" i="1"/>
  <c r="M64" i="1" s="1"/>
  <c r="J64" i="1"/>
  <c r="H64" i="1"/>
  <c r="E64" i="1"/>
  <c r="D64" i="1"/>
  <c r="C64" i="1"/>
  <c r="L63" i="1"/>
  <c r="K63" i="1"/>
  <c r="J63" i="1"/>
  <c r="H63" i="1"/>
  <c r="E63" i="1"/>
  <c r="D63" i="1"/>
  <c r="C63" i="1"/>
  <c r="L62" i="1"/>
  <c r="D62" i="1"/>
  <c r="A58" i="1"/>
  <c r="M56" i="1"/>
  <c r="L56" i="1"/>
  <c r="K56" i="1"/>
  <c r="J56" i="1"/>
  <c r="I56" i="1"/>
  <c r="H56" i="1"/>
  <c r="G56" i="1"/>
  <c r="F56" i="1"/>
  <c r="E56" i="1"/>
  <c r="D56" i="1"/>
  <c r="C56" i="1"/>
  <c r="B56" i="1"/>
  <c r="M55" i="1"/>
  <c r="L55" i="1"/>
  <c r="K55" i="1"/>
  <c r="J55" i="1"/>
  <c r="I55" i="1"/>
  <c r="H55" i="1"/>
  <c r="G55" i="1"/>
  <c r="F55" i="1"/>
  <c r="E55" i="1"/>
  <c r="D55" i="1"/>
  <c r="C55" i="1"/>
  <c r="B55" i="1"/>
  <c r="M54" i="1"/>
  <c r="L54" i="1"/>
  <c r="K54" i="1"/>
  <c r="J54" i="1"/>
  <c r="I54" i="1"/>
  <c r="H54" i="1"/>
  <c r="G54" i="1"/>
  <c r="F54" i="1"/>
  <c r="E54" i="1"/>
  <c r="D54" i="1"/>
  <c r="C54" i="1"/>
  <c r="B54" i="1"/>
  <c r="M53" i="1"/>
  <c r="L53" i="1"/>
  <c r="K53" i="1"/>
  <c r="J53" i="1"/>
  <c r="I53" i="1"/>
  <c r="H53" i="1"/>
  <c r="G53" i="1"/>
  <c r="F53" i="1"/>
  <c r="E53" i="1"/>
  <c r="D53" i="1"/>
  <c r="C53" i="1"/>
  <c r="B53" i="1"/>
  <c r="M52" i="1"/>
  <c r="M58" i="1" s="1"/>
  <c r="L52" i="1"/>
  <c r="K52" i="1"/>
  <c r="K58" i="1" s="1"/>
  <c r="N50" i="1" s="1"/>
  <c r="J52" i="1"/>
  <c r="I52" i="1"/>
  <c r="H52" i="1"/>
  <c r="G52" i="1"/>
  <c r="G58" i="1" s="1"/>
  <c r="F52" i="1"/>
  <c r="E52" i="1"/>
  <c r="D52" i="1"/>
  <c r="C52" i="1"/>
  <c r="B52" i="1"/>
  <c r="N51" i="1"/>
  <c r="M51" i="1"/>
  <c r="E51" i="1"/>
  <c r="M49" i="1"/>
  <c r="M47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H44" i="1"/>
  <c r="G44" i="1"/>
  <c r="F44" i="1"/>
  <c r="E44" i="1"/>
  <c r="D44" i="1"/>
  <c r="C44" i="1"/>
  <c r="B44" i="1"/>
  <c r="M43" i="1"/>
  <c r="L43" i="1"/>
  <c r="K43" i="1"/>
  <c r="J43" i="1"/>
  <c r="I43" i="1"/>
  <c r="H43" i="1"/>
  <c r="G43" i="1"/>
  <c r="F43" i="1"/>
  <c r="E43" i="1"/>
  <c r="D43" i="1"/>
  <c r="C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L29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M27" i="1"/>
  <c r="L27" i="1"/>
  <c r="K27" i="1"/>
  <c r="J27" i="1"/>
  <c r="I27" i="1"/>
  <c r="H27" i="1"/>
  <c r="E27" i="1"/>
  <c r="D27" i="1"/>
  <c r="C27" i="1"/>
  <c r="B27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M22" i="1"/>
  <c r="L22" i="1"/>
  <c r="K22" i="1"/>
  <c r="K47" i="1" s="1"/>
  <c r="N20" i="1" s="1"/>
  <c r="J22" i="1"/>
  <c r="I22" i="1"/>
  <c r="H22" i="1"/>
  <c r="G22" i="1"/>
  <c r="F22" i="1"/>
  <c r="E22" i="1"/>
  <c r="D22" i="1"/>
  <c r="C22" i="1"/>
  <c r="B22" i="1"/>
  <c r="A22" i="1"/>
  <c r="O21" i="1"/>
  <c r="O51" i="1" s="1"/>
  <c r="O62" i="1" s="1"/>
  <c r="M19" i="1"/>
  <c r="M128" i="1" s="1"/>
  <c r="G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M17" i="1" s="1"/>
  <c r="L17" i="1" s="1"/>
  <c r="L4" i="1"/>
  <c r="K4" i="1"/>
  <c r="K17" i="1" s="1"/>
  <c r="N2" i="1" s="1"/>
  <c r="J4" i="1"/>
  <c r="I4" i="1"/>
  <c r="H4" i="1"/>
  <c r="G4" i="1"/>
  <c r="F4" i="1"/>
  <c r="E4" i="1"/>
  <c r="D4" i="1"/>
  <c r="C4" i="1"/>
  <c r="B4" i="1"/>
  <c r="N3" i="1"/>
  <c r="M3" i="1"/>
  <c r="M21" i="1" s="1"/>
  <c r="L3" i="1"/>
  <c r="L21" i="1" s="1"/>
  <c r="K3" i="1"/>
  <c r="K21" i="1" s="1"/>
  <c r="J3" i="1"/>
  <c r="J21" i="1" s="1"/>
  <c r="I3" i="1"/>
  <c r="I21" i="1" s="1"/>
  <c r="H3" i="1"/>
  <c r="H21" i="1" s="1"/>
  <c r="G3" i="1"/>
  <c r="G21" i="1" s="1"/>
  <c r="F3" i="1"/>
  <c r="F21" i="1" s="1"/>
  <c r="E3" i="1"/>
  <c r="E21" i="1" s="1"/>
  <c r="D3" i="1"/>
  <c r="D21" i="1" s="1"/>
  <c r="C3" i="1"/>
  <c r="C21" i="1" s="1"/>
  <c r="B3" i="1"/>
  <c r="B21" i="1" s="1"/>
  <c r="A3" i="1"/>
  <c r="A21" i="1" s="1"/>
  <c r="M1" i="1"/>
  <c r="M100" i="1" l="1"/>
  <c r="M60" i="1"/>
  <c r="B62" i="1"/>
  <c r="B102" i="1"/>
  <c r="B130" i="1" s="1"/>
  <c r="B51" i="1"/>
  <c r="F62" i="1"/>
  <c r="F102" i="1"/>
  <c r="F130" i="1" s="1"/>
  <c r="F51" i="1"/>
  <c r="J62" i="1"/>
  <c r="J102" i="1"/>
  <c r="J130" i="1" s="1"/>
  <c r="J51" i="1"/>
  <c r="C51" i="1"/>
  <c r="C102" i="1"/>
  <c r="C130" i="1" s="1"/>
  <c r="C62" i="1"/>
  <c r="G51" i="1"/>
  <c r="G102" i="1"/>
  <c r="G130" i="1" s="1"/>
  <c r="G62" i="1"/>
  <c r="K51" i="1"/>
  <c r="K102" i="1"/>
  <c r="K130" i="1" s="1"/>
  <c r="K62" i="1"/>
  <c r="D51" i="1"/>
  <c r="D102" i="1"/>
  <c r="D130" i="1" s="1"/>
  <c r="H51" i="1"/>
  <c r="H102" i="1"/>
  <c r="H130" i="1" s="1"/>
  <c r="L51" i="1"/>
  <c r="L102" i="1"/>
  <c r="L130" i="1" s="1"/>
  <c r="L58" i="1"/>
  <c r="M81" i="1"/>
  <c r="M133" i="1"/>
  <c r="M140" i="1" s="1"/>
  <c r="L140" i="1" s="1"/>
  <c r="K140" i="1"/>
  <c r="N129" i="1" s="1"/>
  <c r="A102" i="1"/>
  <c r="A130" i="1" s="1"/>
  <c r="A62" i="1"/>
  <c r="E102" i="1"/>
  <c r="E130" i="1" s="1"/>
  <c r="E62" i="1"/>
  <c r="I102" i="1"/>
  <c r="I130" i="1" s="1"/>
  <c r="I62" i="1"/>
  <c r="M102" i="1"/>
  <c r="M130" i="1" s="1"/>
  <c r="M62" i="1"/>
  <c r="G47" i="1"/>
  <c r="L47" i="1" s="1"/>
  <c r="A51" i="1"/>
  <c r="I51" i="1"/>
  <c r="H62" i="1"/>
  <c r="M63" i="1"/>
  <c r="K98" i="1"/>
  <c r="N61" i="1" s="1"/>
  <c r="M103" i="1"/>
  <c r="M126" i="1" s="1"/>
  <c r="L126" i="1" s="1"/>
  <c r="M98" i="1" l="1"/>
  <c r="L98" i="1" s="1"/>
</calcChain>
</file>

<file path=xl/sharedStrings.xml><?xml version="1.0" encoding="utf-8"?>
<sst xmlns="http://schemas.openxmlformats.org/spreadsheetml/2006/main" count="166" uniqueCount="111">
  <si>
    <r>
      <t xml:space="preserve">                                           </t>
    </r>
    <r>
      <rPr>
        <b/>
        <sz val="8"/>
        <color rgb="FFFF0000"/>
        <rFont val="Calibri (Hoofdtekst)"/>
      </rPr>
      <t xml:space="preserve">  Big</t>
    </r>
    <r>
      <rPr>
        <b/>
        <sz val="8"/>
        <color theme="1"/>
        <rFont val="Calibri"/>
        <family val="2"/>
        <scheme val="minor"/>
      </rPr>
      <t xml:space="preserve">/ Mid Tier Precious Metals Miners, Physical Metals &amp; Royalty's (10-15 open postions)                                                                                    </t>
    </r>
  </si>
  <si>
    <t>allocation</t>
  </si>
  <si>
    <t>remark</t>
  </si>
  <si>
    <t>1. Sandstorm Gold ltd</t>
  </si>
  <si>
    <t>2. Wheathon Precious Metals</t>
  </si>
  <si>
    <t>3.Aurcana Silver Corp</t>
  </si>
  <si>
    <t xml:space="preserve">4.VOX Royalty Corp </t>
  </si>
  <si>
    <t>5. Silvercrest Metals Inc</t>
  </si>
  <si>
    <t>6. Sprott Physical Silver Trust</t>
  </si>
  <si>
    <t>7. Sprott Physi. Plat. &amp; Pal Trust</t>
  </si>
  <si>
    <t>8. Empress Royalty Corp</t>
  </si>
  <si>
    <t>9. Gold Royalty Corp (+ ELY)</t>
  </si>
  <si>
    <t>10. Metalla Royalty Corp</t>
  </si>
  <si>
    <t>11. Endeavour Silver Corp</t>
  </si>
  <si>
    <t>12. Sailfish Royalty Corp</t>
  </si>
  <si>
    <t>13. Sibayne Stillwater Ltd</t>
  </si>
  <si>
    <t>total return</t>
  </si>
  <si>
    <r>
      <t xml:space="preserve">                                                     Golden eggs </t>
    </r>
    <r>
      <rPr>
        <b/>
        <sz val="8"/>
        <color rgb="FFFF0000"/>
        <rFont val="Calibri (Hoofdtekst)"/>
      </rPr>
      <t>Basket</t>
    </r>
    <r>
      <rPr>
        <b/>
        <sz val="8"/>
        <color theme="1"/>
        <rFont val="Calibri"/>
        <family val="2"/>
        <scheme val="minor"/>
      </rPr>
      <t xml:space="preserve"> (15-20 open positions)                                                                                                     </t>
    </r>
  </si>
  <si>
    <t>nr</t>
  </si>
  <si>
    <t>2. Silver Elephant Mining</t>
  </si>
  <si>
    <t>ELEF</t>
  </si>
  <si>
    <t>LOSS</t>
  </si>
  <si>
    <t>3. Dolly Varden Silver</t>
  </si>
  <si>
    <t>DV</t>
  </si>
  <si>
    <t>5. GR Silver Mining</t>
  </si>
  <si>
    <t>GRSL</t>
  </si>
  <si>
    <t>6. Defiance Silver Corp</t>
  </si>
  <si>
    <t>FGS</t>
  </si>
  <si>
    <t>8. Granada Gold Mines</t>
  </si>
  <si>
    <t>GGM</t>
  </si>
  <si>
    <t>9. Idaho Champion Gold M</t>
  </si>
  <si>
    <t>ITKO</t>
  </si>
  <si>
    <t>10. Contact Gold</t>
  </si>
  <si>
    <t>C</t>
  </si>
  <si>
    <t>13. Brixton Metals</t>
  </si>
  <si>
    <t>BBB</t>
  </si>
  <si>
    <t>14. Aftermath Silver</t>
  </si>
  <si>
    <t>AAG</t>
  </si>
  <si>
    <t xml:space="preserve">16. Vizsla Resources </t>
  </si>
  <si>
    <t>17. Plato Gold Corp</t>
  </si>
  <si>
    <t>18. Ascot Resources</t>
  </si>
  <si>
    <t>19. Bear Creek Mining</t>
  </si>
  <si>
    <t>BCM</t>
  </si>
  <si>
    <t>20. Silver One Resources</t>
  </si>
  <si>
    <t>21. First Mining Gold</t>
  </si>
  <si>
    <t>21.a Treasure Metals</t>
  </si>
  <si>
    <t>FS</t>
  </si>
  <si>
    <t>22. Nulegacy Gold</t>
  </si>
  <si>
    <t>23. Novo Resources Corp</t>
  </si>
  <si>
    <t>24. Firefox Gold Corp</t>
  </si>
  <si>
    <r>
      <t xml:space="preserve">                                                 </t>
    </r>
    <r>
      <rPr>
        <b/>
        <sz val="8"/>
        <color rgb="FFFF0000"/>
        <rFont val="Calibri (Hoofdtekst)"/>
      </rPr>
      <t xml:space="preserve">    Boring </t>
    </r>
    <r>
      <rPr>
        <b/>
        <sz val="8"/>
        <color theme="1"/>
        <rFont val="Calibri"/>
        <family val="2"/>
        <scheme val="minor"/>
      </rPr>
      <t xml:space="preserve">Dividend Income (10-15 open positions)                                                                                                </t>
    </r>
  </si>
  <si>
    <t>1.Gamco Global G&amp;Nat res</t>
  </si>
  <si>
    <t>2. Gamco Nat res, Gold &amp; inc trust</t>
  </si>
  <si>
    <t>3. Altria</t>
  </si>
  <si>
    <t>4. Reaves Utility Income Fund</t>
  </si>
  <si>
    <t>5. Royal Dutch Shell</t>
  </si>
  <si>
    <r>
      <t xml:space="preserve">                                                  Crypto's </t>
    </r>
    <r>
      <rPr>
        <b/>
        <sz val="8"/>
        <color rgb="FFFF0000"/>
        <rFont val="Calibri"/>
        <family val="2"/>
        <scheme val="minor"/>
      </rPr>
      <t>B</t>
    </r>
    <r>
      <rPr>
        <b/>
        <sz val="8"/>
        <color rgb="FFFF0000"/>
        <rFont val="Calibri (Hoofdtekst)"/>
      </rPr>
      <t>ox,</t>
    </r>
    <r>
      <rPr>
        <b/>
        <sz val="8"/>
        <color theme="1"/>
        <rFont val="Calibri"/>
        <family val="2"/>
        <scheme val="minor"/>
      </rPr>
      <t xml:space="preserve"> max 10 positions                                                                                                     </t>
    </r>
  </si>
  <si>
    <t>Bitcoin</t>
  </si>
  <si>
    <t>BTC</t>
  </si>
  <si>
    <t>Ethereum</t>
  </si>
  <si>
    <t>ETH</t>
  </si>
  <si>
    <t>1. The Graph</t>
  </si>
  <si>
    <t>2. Chainlink</t>
  </si>
  <si>
    <t>3. Stellar Lumens</t>
  </si>
  <si>
    <t>4. Algorand</t>
  </si>
  <si>
    <t>5.XRP</t>
  </si>
  <si>
    <t>XRP</t>
  </si>
  <si>
    <t>SELL</t>
  </si>
  <si>
    <t>6. Cosmos</t>
  </si>
  <si>
    <t>7. Litecoin</t>
  </si>
  <si>
    <t>8. Compound</t>
  </si>
  <si>
    <t>9. DASH</t>
  </si>
  <si>
    <t>10. Filecoin</t>
  </si>
  <si>
    <t>11. Band Protocol</t>
  </si>
  <si>
    <t>12. Tezos</t>
  </si>
  <si>
    <t>13.Numeraire</t>
  </si>
  <si>
    <t>NMR</t>
  </si>
  <si>
    <t>16. Bitcoin Cash</t>
  </si>
  <si>
    <t>17.EOS</t>
  </si>
  <si>
    <t>EOS</t>
  </si>
  <si>
    <t>18. Cardano</t>
  </si>
  <si>
    <t>19. Decentraland</t>
  </si>
  <si>
    <t>skimming crypto Q1</t>
  </si>
  <si>
    <t>skimming crypto Q2</t>
  </si>
  <si>
    <r>
      <t xml:space="preserve">                                                     Uranium Nucleair </t>
    </r>
    <r>
      <rPr>
        <b/>
        <sz val="8"/>
        <color rgb="FFFF0000"/>
        <rFont val="Calibri (Hoofdtekst)"/>
      </rPr>
      <t xml:space="preserve">Bullets </t>
    </r>
    <r>
      <rPr>
        <b/>
        <sz val="8"/>
        <color theme="1"/>
        <rFont val="Calibri"/>
        <family val="2"/>
        <scheme val="minor"/>
      </rPr>
      <t xml:space="preserve"> (10-15 open positions)                                                                               </t>
    </r>
  </si>
  <si>
    <t>1. Nexgen Energy</t>
  </si>
  <si>
    <t>2. UR-Energ</t>
  </si>
  <si>
    <t>3. Uranium Royalty Corp</t>
  </si>
  <si>
    <t>4. IsoEenergy Ltd</t>
  </si>
  <si>
    <t>5. Uranium Energy Corp</t>
  </si>
  <si>
    <t>6. Denison Mines Corp</t>
  </si>
  <si>
    <t>7. Global Atomic</t>
  </si>
  <si>
    <t>8. Energy Fuels</t>
  </si>
  <si>
    <t>9. Bannerman Reources Ltd</t>
  </si>
  <si>
    <t>11. Paladin Energy Ltd</t>
  </si>
  <si>
    <t>12. Anfield Energy Inc</t>
  </si>
  <si>
    <t>13. Peninsula Energy Inc</t>
  </si>
  <si>
    <t>14. Boss Energy Ltd</t>
  </si>
  <si>
    <r>
      <t xml:space="preserve">                                                   </t>
    </r>
    <r>
      <rPr>
        <b/>
        <sz val="8"/>
        <color theme="5" tint="-0.249977111117893"/>
        <rFont val="Calibri (Hoofdtekst)"/>
      </rPr>
      <t xml:space="preserve">  </t>
    </r>
    <r>
      <rPr>
        <b/>
        <sz val="8"/>
        <color rgb="FFFF0000"/>
        <rFont val="Calibri (Hoofdtekst)"/>
      </rPr>
      <t xml:space="preserve"> Battery</t>
    </r>
    <r>
      <rPr>
        <b/>
        <sz val="8"/>
        <color theme="5" tint="-0.249977111117893"/>
        <rFont val="Calibri (Hoofdtekst)"/>
      </rPr>
      <t xml:space="preserve"> </t>
    </r>
    <r>
      <rPr>
        <b/>
        <sz val="8"/>
        <color theme="1"/>
        <rFont val="Calibri"/>
        <family val="2"/>
        <scheme val="minor"/>
      </rPr>
      <t>Metals (5-10 positions)</t>
    </r>
  </si>
  <si>
    <t>1. Lundin Mining</t>
  </si>
  <si>
    <t>LUN</t>
  </si>
  <si>
    <t>SOLD</t>
  </si>
  <si>
    <t>2. Norilsk Nikkel</t>
  </si>
  <si>
    <t>NILSY</t>
  </si>
  <si>
    <t>3. Atico Mining Corp</t>
  </si>
  <si>
    <t>4. Ivanhoe Mines</t>
  </si>
  <si>
    <t>5. FPX Nickel Corp</t>
  </si>
  <si>
    <t>FPX</t>
  </si>
  <si>
    <t>8. Vizsla Copper Corp</t>
  </si>
  <si>
    <t>VCU</t>
  </si>
  <si>
    <t>SPIN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</si>
</sst>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[$-F800]dddd\,\ mmmm\ dd\,\ yyyy"/>
    <numFmt numFmtId="165" formatCode="0.0000"/>
    <numFmt numFmtId="166" formatCode="_([$€-2]\ * #,##0.00_);_([$€-2]\ * \(#,##0.00\);_([$€-2]\ * &quot;-&quot;??_);_(@_)"/>
    <numFmt numFmtId="167" formatCode="_(&quot;€&quot;\ * #,##0_);_(&quot;€&quot;\ * \(#,##0\);_(&quot;€&quot;\ * &quot;-&quot;??_);_(@_)"/>
    <numFmt numFmtId="168" formatCode="_ [$€-413]\ * #,##0.00_ ;_ [$€-413]\ * \-#,##0.00_ ;_ [$€-413]\ * &quot;-&quot;??_ ;_ @_ "/>
    <numFmt numFmtId="169" formatCode="_(&quot;€&quot;\ * #,##0.0000_);_(&quot;€&quot;\ * \(#,##0.0000\);_(&quot;€&quot;\ * &quot;-&quot;??_);_(@_)"/>
    <numFmt numFmtId="170" formatCode="_(&quot;€&quot;\ * #,##0.000_);_(&quot;€&quot;\ * \(#,##0.000\);_(&quot;€&quot;\ * &quot;-&quot;??_);_(@_)"/>
    <numFmt numFmtId="171" formatCode="0.000"/>
    <numFmt numFmtId="172" formatCode="0.00000"/>
    <numFmt numFmtId="173" formatCode="_([$€-2]\ * #,##0_);_([$€-2]\ * \(#,##0\);_([$€-2]\ * &quot;-&quot;??_);_(@_)"/>
    <numFmt numFmtId="174" formatCode="0.0%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 (Hoofdtekst)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5" tint="-0.249977111117893"/>
      <name val="Calibri (Hoofdtekst)"/>
    </font>
    <font>
      <sz val="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9" fontId="2" fillId="2" borderId="8" xfId="3" applyFont="1" applyFill="1" applyBorder="1" applyAlignment="1">
      <alignment horizontal="center"/>
    </xf>
    <xf numFmtId="9" fontId="2" fillId="2" borderId="9" xfId="3" applyFont="1" applyFill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14" fontId="4" fillId="0" borderId="4" xfId="0" applyNumberFormat="1" applyFont="1" applyBorder="1"/>
    <xf numFmtId="165" fontId="4" fillId="0" borderId="4" xfId="0" applyNumberFormat="1" applyFont="1" applyBorder="1"/>
    <xf numFmtId="44" fontId="4" fillId="0" borderId="4" xfId="2" applyFont="1" applyBorder="1"/>
    <xf numFmtId="9" fontId="4" fillId="0" borderId="4" xfId="3" applyFont="1" applyBorder="1"/>
    <xf numFmtId="166" fontId="4" fillId="0" borderId="4" xfId="0" applyNumberFormat="1" applyFont="1" applyBorder="1"/>
    <xf numFmtId="0" fontId="4" fillId="0" borderId="4" xfId="0" applyFont="1" applyBorder="1" applyAlignment="1">
      <alignment horizontal="center"/>
    </xf>
    <xf numFmtId="9" fontId="5" fillId="0" borderId="4" xfId="3" applyFont="1" applyBorder="1"/>
    <xf numFmtId="0" fontId="4" fillId="0" borderId="0" xfId="0" applyFont="1"/>
    <xf numFmtId="14" fontId="4" fillId="0" borderId="0" xfId="0" applyNumberFormat="1" applyFont="1"/>
    <xf numFmtId="165" fontId="4" fillId="0" borderId="0" xfId="0" applyNumberFormat="1" applyFont="1"/>
    <xf numFmtId="44" fontId="4" fillId="0" borderId="0" xfId="2" applyFont="1" applyBorder="1"/>
    <xf numFmtId="9" fontId="4" fillId="0" borderId="0" xfId="3" applyFont="1" applyBorder="1"/>
    <xf numFmtId="166" fontId="4" fillId="0" borderId="0" xfId="0" applyNumberFormat="1" applyFont="1"/>
    <xf numFmtId="0" fontId="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/>
    </xf>
    <xf numFmtId="9" fontId="2" fillId="3" borderId="8" xfId="3" applyFont="1" applyFill="1" applyBorder="1" applyAlignment="1">
      <alignment horizontal="center"/>
    </xf>
    <xf numFmtId="9" fontId="2" fillId="3" borderId="9" xfId="3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4" fillId="0" borderId="4" xfId="0" applyNumberFormat="1" applyFont="1" applyBorder="1"/>
    <xf numFmtId="1" fontId="4" fillId="0" borderId="4" xfId="0" applyNumberFormat="1" applyFont="1" applyBorder="1" applyAlignment="1">
      <alignment horizontal="center"/>
    </xf>
    <xf numFmtId="2" fontId="5" fillId="0" borderId="4" xfId="0" applyNumberFormat="1" applyFont="1" applyBorder="1"/>
    <xf numFmtId="44" fontId="4" fillId="0" borderId="4" xfId="3" applyNumberFormat="1" applyFont="1" applyBorder="1"/>
    <xf numFmtId="0" fontId="6" fillId="0" borderId="4" xfId="0" applyFont="1" applyBorder="1"/>
    <xf numFmtId="44" fontId="4" fillId="0" borderId="4" xfId="0" applyNumberFormat="1" applyFont="1" applyBorder="1"/>
    <xf numFmtId="2" fontId="6" fillId="0" borderId="4" xfId="0" applyNumberFormat="1" applyFont="1" applyBorder="1"/>
    <xf numFmtId="9" fontId="6" fillId="0" borderId="4" xfId="3" applyFont="1" applyBorder="1"/>
    <xf numFmtId="2" fontId="4" fillId="0" borderId="0" xfId="0" applyNumberFormat="1" applyFont="1"/>
    <xf numFmtId="44" fontId="4" fillId="0" borderId="0" xfId="0" applyNumberFormat="1" applyFont="1"/>
    <xf numFmtId="9" fontId="5" fillId="0" borderId="0" xfId="3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/>
    </xf>
    <xf numFmtId="9" fontId="2" fillId="4" borderId="8" xfId="3" applyFont="1" applyFill="1" applyBorder="1" applyAlignment="1">
      <alignment horizontal="center"/>
    </xf>
    <xf numFmtId="9" fontId="2" fillId="4" borderId="9" xfId="3" applyFont="1" applyFill="1" applyBorder="1" applyAlignment="1">
      <alignment horizontal="center"/>
    </xf>
    <xf numFmtId="9" fontId="4" fillId="0" borderId="0" xfId="3" applyFont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/>
    </xf>
    <xf numFmtId="9" fontId="2" fillId="5" borderId="4" xfId="3" applyFont="1" applyFill="1" applyBorder="1" applyAlignment="1">
      <alignment horizontal="center"/>
    </xf>
    <xf numFmtId="167" fontId="4" fillId="0" borderId="4" xfId="2" applyNumberFormat="1" applyFont="1" applyBorder="1"/>
    <xf numFmtId="1" fontId="4" fillId="0" borderId="4" xfId="0" applyNumberFormat="1" applyFont="1" applyBorder="1"/>
    <xf numFmtId="44" fontId="4" fillId="0" borderId="4" xfId="2" applyFont="1" applyBorder="1" applyAlignment="1">
      <alignment horizontal="center"/>
    </xf>
    <xf numFmtId="44" fontId="5" fillId="0" borderId="4" xfId="2" applyFont="1" applyBorder="1"/>
    <xf numFmtId="168" fontId="4" fillId="0" borderId="4" xfId="0" applyNumberFormat="1" applyFont="1" applyBorder="1"/>
    <xf numFmtId="169" fontId="4" fillId="0" borderId="4" xfId="2" applyNumberFormat="1" applyFont="1" applyBorder="1"/>
    <xf numFmtId="170" fontId="4" fillId="0" borderId="4" xfId="2" applyNumberFormat="1" applyFont="1" applyBorder="1"/>
    <xf numFmtId="44" fontId="4" fillId="0" borderId="0" xfId="2" applyFont="1"/>
    <xf numFmtId="0" fontId="2" fillId="6" borderId="8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64" fontId="2" fillId="6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64" fontId="2" fillId="6" borderId="8" xfId="0" applyNumberFormat="1" applyFont="1" applyFill="1" applyBorder="1" applyAlignment="1">
      <alignment horizontal="center"/>
    </xf>
    <xf numFmtId="9" fontId="2" fillId="6" borderId="4" xfId="3" applyFont="1" applyFill="1" applyBorder="1" applyAlignment="1">
      <alignment horizontal="center"/>
    </xf>
    <xf numFmtId="171" fontId="4" fillId="0" borderId="4" xfId="0" applyNumberFormat="1" applyFont="1" applyBorder="1"/>
    <xf numFmtId="2" fontId="4" fillId="0" borderId="4" xfId="0" applyNumberFormat="1" applyFont="1" applyBorder="1" applyAlignment="1">
      <alignment horizontal="center"/>
    </xf>
    <xf numFmtId="43" fontId="4" fillId="0" borderId="4" xfId="0" applyNumberFormat="1" applyFont="1" applyBorder="1"/>
    <xf numFmtId="172" fontId="4" fillId="0" borderId="4" xfId="0" applyNumberFormat="1" applyFont="1" applyBorder="1"/>
    <xf numFmtId="0" fontId="2" fillId="7" borderId="8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164" fontId="2" fillId="7" borderId="8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164" fontId="2" fillId="7" borderId="8" xfId="0" applyNumberFormat="1" applyFont="1" applyFill="1" applyBorder="1" applyAlignment="1">
      <alignment horizontal="center"/>
    </xf>
    <xf numFmtId="9" fontId="2" fillId="7" borderId="4" xfId="3" applyFont="1" applyFill="1" applyBorder="1" applyAlignment="1">
      <alignment horizontal="center"/>
    </xf>
    <xf numFmtId="0" fontId="5" fillId="0" borderId="4" xfId="0" applyFont="1" applyBorder="1"/>
    <xf numFmtId="43" fontId="4" fillId="0" borderId="4" xfId="1" applyFont="1" applyBorder="1"/>
    <xf numFmtId="173" fontId="4" fillId="0" borderId="4" xfId="0" applyNumberFormat="1" applyFont="1" applyBorder="1"/>
    <xf numFmtId="2" fontId="9" fillId="0" borderId="7" xfId="0" applyNumberFormat="1" applyFont="1" applyBorder="1"/>
    <xf numFmtId="174" fontId="6" fillId="0" borderId="4" xfId="3" applyNumberFormat="1" applyFont="1" applyBorder="1"/>
    <xf numFmtId="173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right"/>
    </xf>
    <xf numFmtId="43" fontId="6" fillId="0" borderId="4" xfId="0" applyNumberFormat="1" applyFont="1" applyBorder="1" applyAlignment="1">
      <alignment horizontal="left"/>
    </xf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08d4e1cd3418f22/Documenten/1.%20Tabellen%20voor%20nieuwsbri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 data"/>
      <sheetName val="crypto"/>
      <sheetName val="2021"/>
      <sheetName val="Highscore List"/>
      <sheetName val="6B "/>
      <sheetName val="Optie cal"/>
      <sheetName val="Crescat"/>
      <sheetName val="Formules"/>
      <sheetName val="Dividend"/>
      <sheetName val="Gouddichtheid"/>
      <sheetName val="Watchlist"/>
      <sheetName val="2020"/>
      <sheetName val="2019"/>
      <sheetName val="Opties"/>
      <sheetName val="SHORT"/>
      <sheetName val="Blad1"/>
      <sheetName val="Blad3"/>
      <sheetName val="2018"/>
      <sheetName val="Mijnen"/>
      <sheetName val="Blad2"/>
      <sheetName val="Stockpicking"/>
      <sheetName val="BEARMARKET SURVIVAL"/>
    </sheetNames>
    <sheetDataSet>
      <sheetData sheetId="0">
        <row r="38">
          <cell r="J38">
            <v>0.26</v>
          </cell>
        </row>
      </sheetData>
      <sheetData sheetId="1">
        <row r="12">
          <cell r="C12">
            <v>2.5460533999999999</v>
          </cell>
        </row>
      </sheetData>
      <sheetData sheetId="2">
        <row r="3">
          <cell r="A3" t="str">
            <v>Investment</v>
          </cell>
          <cell r="B3" t="str">
            <v>Ticker</v>
          </cell>
          <cell r="C3" t="str">
            <v>Buy date</v>
          </cell>
          <cell r="D3" t="str">
            <v>Shares</v>
          </cell>
          <cell r="E3" t="str">
            <v>exch. rate buy</v>
          </cell>
          <cell r="F3" t="str">
            <v>Buy price</v>
          </cell>
          <cell r="G3" t="str">
            <v>Euro spent</v>
          </cell>
          <cell r="H3" t="str">
            <v>Price now</v>
          </cell>
          <cell r="I3" t="str">
            <v>Dividends</v>
          </cell>
          <cell r="J3" t="str">
            <v>exch. Rate now</v>
          </cell>
          <cell r="K3" t="str">
            <v>Euro now</v>
          </cell>
          <cell r="L3" t="str">
            <v>Return%</v>
          </cell>
          <cell r="M3" t="str">
            <v>Return€</v>
          </cell>
        </row>
        <row r="4">
          <cell r="B4" t="str">
            <v>SAND</v>
          </cell>
          <cell r="C4">
            <v>44193</v>
          </cell>
          <cell r="D4">
            <v>200</v>
          </cell>
          <cell r="E4">
            <v>1.1766000000000001</v>
          </cell>
          <cell r="F4">
            <v>6.32</v>
          </cell>
          <cell r="G4">
            <v>1074.2818289988099</v>
          </cell>
          <cell r="H4">
            <v>5.78</v>
          </cell>
          <cell r="I4">
            <v>0</v>
          </cell>
          <cell r="J4">
            <v>1.1317338162064281</v>
          </cell>
          <cell r="K4">
            <v>1021.4416000000002</v>
          </cell>
          <cell r="L4">
            <v>-4.9186561265822409E-2</v>
          </cell>
          <cell r="M4">
            <v>-52.840228998809721</v>
          </cell>
        </row>
        <row r="5">
          <cell r="B5" t="str">
            <v>WPM</v>
          </cell>
          <cell r="C5">
            <v>44195</v>
          </cell>
          <cell r="D5">
            <v>30</v>
          </cell>
          <cell r="E5">
            <v>1.2286999999999999</v>
          </cell>
          <cell r="F5">
            <v>42.5</v>
          </cell>
          <cell r="G5">
            <v>1037.6821030357289</v>
          </cell>
          <cell r="H5">
            <v>39.85</v>
          </cell>
          <cell r="I5">
            <v>0.42000000000000004</v>
          </cell>
          <cell r="J5">
            <v>1.1317338162064281</v>
          </cell>
          <cell r="K5">
            <v>1067.4771600000001</v>
          </cell>
          <cell r="L5">
            <v>2.8713087444705923E-2</v>
          </cell>
          <cell r="M5">
            <v>29.795056964271225</v>
          </cell>
        </row>
        <row r="6">
          <cell r="B6" t="str">
            <v>AUN</v>
          </cell>
          <cell r="C6">
            <v>44204</v>
          </cell>
          <cell r="D6">
            <v>1400</v>
          </cell>
          <cell r="E6">
            <v>1.52</v>
          </cell>
          <cell r="F6">
            <v>0.62</v>
          </cell>
          <cell r="G6">
            <v>571.0526315789474</v>
          </cell>
          <cell r="H6">
            <v>0.34</v>
          </cell>
          <cell r="I6">
            <v>0</v>
          </cell>
          <cell r="J6">
            <v>1.453699665649077</v>
          </cell>
          <cell r="K6">
            <v>327.44039999999995</v>
          </cell>
          <cell r="L6">
            <v>-0.42660206451612914</v>
          </cell>
          <cell r="M6">
            <v>-243.61223157894744</v>
          </cell>
        </row>
        <row r="7">
          <cell r="B7" t="str">
            <v>VOX</v>
          </cell>
          <cell r="C7">
            <v>44210</v>
          </cell>
          <cell r="D7">
            <v>200</v>
          </cell>
          <cell r="E7">
            <v>1.56</v>
          </cell>
          <cell r="F7">
            <v>2.52</v>
          </cell>
          <cell r="G7">
            <v>323.07692307692304</v>
          </cell>
          <cell r="H7">
            <v>3.62</v>
          </cell>
          <cell r="I7">
            <v>0</v>
          </cell>
          <cell r="J7">
            <v>1.453699665649077</v>
          </cell>
          <cell r="K7">
            <v>498.03960000000001</v>
          </cell>
          <cell r="L7">
            <v>0.54155114285714312</v>
          </cell>
          <cell r="M7">
            <v>174.96267692307697</v>
          </cell>
        </row>
        <row r="8">
          <cell r="B8" t="str">
            <v>SILV</v>
          </cell>
          <cell r="C8">
            <v>44211</v>
          </cell>
          <cell r="D8">
            <v>50</v>
          </cell>
          <cell r="E8">
            <v>1.1935</v>
          </cell>
          <cell r="F8">
            <v>8.75</v>
          </cell>
          <cell r="G8">
            <v>366.56891495601172</v>
          </cell>
          <cell r="H8">
            <v>7.48</v>
          </cell>
          <cell r="I8">
            <v>0</v>
          </cell>
          <cell r="J8">
            <v>1.1317338162064281</v>
          </cell>
          <cell r="K8">
            <v>330.46640000000008</v>
          </cell>
          <cell r="L8">
            <v>-9.8487660799999766E-2</v>
          </cell>
          <cell r="M8">
            <v>-36.102514956011646</v>
          </cell>
        </row>
        <row r="9">
          <cell r="B9" t="str">
            <v>PSLV</v>
          </cell>
          <cell r="C9">
            <v>44250</v>
          </cell>
          <cell r="D9">
            <v>750</v>
          </cell>
          <cell r="E9">
            <v>1.1871</v>
          </cell>
          <cell r="F9">
            <v>8.9</v>
          </cell>
          <cell r="G9">
            <v>5622.9466767753347</v>
          </cell>
          <cell r="H9">
            <v>7.87</v>
          </cell>
          <cell r="I9">
            <v>0</v>
          </cell>
          <cell r="J9">
            <v>1.1317338162064281</v>
          </cell>
          <cell r="K9">
            <v>5215.4490000000005</v>
          </cell>
          <cell r="L9">
            <v>-7.2470485707865046E-2</v>
          </cell>
          <cell r="M9">
            <v>-407.49767677533418</v>
          </cell>
        </row>
        <row r="10">
          <cell r="B10" t="str">
            <v>SPPP</v>
          </cell>
          <cell r="C10">
            <v>44295</v>
          </cell>
          <cell r="D10">
            <v>200</v>
          </cell>
          <cell r="E10">
            <v>1.1847000000000001</v>
          </cell>
          <cell r="F10">
            <v>18.54</v>
          </cell>
          <cell r="G10">
            <v>3129.9063053937703</v>
          </cell>
          <cell r="H10">
            <v>13.75</v>
          </cell>
          <cell r="I10">
            <v>0</v>
          </cell>
          <cell r="J10">
            <v>1.1317338162064281</v>
          </cell>
          <cell r="K10">
            <v>2429.9</v>
          </cell>
          <cell r="L10">
            <v>-0.22365088187702253</v>
          </cell>
          <cell r="M10">
            <v>-700.00630539377016</v>
          </cell>
        </row>
        <row r="11">
          <cell r="B11" t="str">
            <v>EMPR</v>
          </cell>
          <cell r="C11">
            <v>44313</v>
          </cell>
          <cell r="D11">
            <v>1000</v>
          </cell>
          <cell r="E11">
            <v>1.4993000000000001</v>
          </cell>
          <cell r="F11">
            <v>0.41</v>
          </cell>
          <cell r="G11">
            <v>273.46094844260654</v>
          </cell>
          <cell r="H11">
            <v>0.27</v>
          </cell>
          <cell r="I11">
            <v>0</v>
          </cell>
          <cell r="J11">
            <v>1.453699665649077</v>
          </cell>
          <cell r="K11">
            <v>185.73299999999998</v>
          </cell>
          <cell r="L11">
            <v>-0.32080612951219517</v>
          </cell>
          <cell r="M11">
            <v>-87.727948442606561</v>
          </cell>
        </row>
        <row r="12">
          <cell r="B12" t="str">
            <v>GROY</v>
          </cell>
          <cell r="C12">
            <v>44341</v>
          </cell>
          <cell r="D12">
            <v>200</v>
          </cell>
          <cell r="E12">
            <v>1.2256</v>
          </cell>
          <cell r="F12">
            <v>5.0999999999999996</v>
          </cell>
          <cell r="G12">
            <v>832.24543080939941</v>
          </cell>
          <cell r="H12">
            <v>4.88</v>
          </cell>
          <cell r="I12">
            <v>0</v>
          </cell>
          <cell r="J12">
            <v>1.1317338162064281</v>
          </cell>
          <cell r="K12">
            <v>1211.3936000000001</v>
          </cell>
          <cell r="L12">
            <v>0.45557254525490221</v>
          </cell>
          <cell r="M12">
            <v>379.1481691906007</v>
          </cell>
        </row>
        <row r="13">
          <cell r="B13" t="str">
            <v>MTA</v>
          </cell>
          <cell r="C13">
            <v>44368</v>
          </cell>
          <cell r="D13">
            <v>200</v>
          </cell>
          <cell r="E13">
            <v>1.1617</v>
          </cell>
          <cell r="F13">
            <v>8.18</v>
          </cell>
          <cell r="G13">
            <v>1408.2809675475596</v>
          </cell>
          <cell r="H13">
            <v>6.86</v>
          </cell>
          <cell r="I13">
            <v>0</v>
          </cell>
          <cell r="J13">
            <v>1.1317338162064281</v>
          </cell>
          <cell r="K13">
            <v>1212.2992000000002</v>
          </cell>
          <cell r="L13">
            <v>-0.13916382601466981</v>
          </cell>
          <cell r="M13">
            <v>-195.98176754755946</v>
          </cell>
        </row>
        <row r="14">
          <cell r="B14" t="str">
            <v>EXK</v>
          </cell>
          <cell r="C14">
            <v>44388</v>
          </cell>
          <cell r="D14">
            <v>200</v>
          </cell>
          <cell r="E14">
            <v>1.18</v>
          </cell>
          <cell r="F14">
            <v>5.29</v>
          </cell>
          <cell r="G14">
            <v>896.61016949152543</v>
          </cell>
          <cell r="H14">
            <v>4.17</v>
          </cell>
          <cell r="I14">
            <v>0</v>
          </cell>
          <cell r="J14">
            <v>1.1317338162064281</v>
          </cell>
          <cell r="K14">
            <v>736.92240000000004</v>
          </cell>
          <cell r="L14">
            <v>-0.17810167107750469</v>
          </cell>
          <cell r="M14">
            <v>-159.68776949152539</v>
          </cell>
        </row>
        <row r="15">
          <cell r="B15" t="str">
            <v>FISH</v>
          </cell>
          <cell r="C15">
            <v>44433</v>
          </cell>
          <cell r="D15">
            <v>300</v>
          </cell>
          <cell r="E15">
            <v>1.4830000000000001</v>
          </cell>
          <cell r="F15">
            <v>1.27</v>
          </cell>
          <cell r="G15">
            <v>256.91166554281858</v>
          </cell>
          <cell r="H15">
            <v>1.37</v>
          </cell>
          <cell r="I15">
            <v>0</v>
          </cell>
          <cell r="J15">
            <v>1.453699665649077</v>
          </cell>
          <cell r="K15">
            <v>282.7269</v>
          </cell>
          <cell r="L15">
            <v>0.10048292047244108</v>
          </cell>
          <cell r="M15">
            <v>25.815234457181418</v>
          </cell>
        </row>
        <row r="16">
          <cell r="B16" t="str">
            <v>SBSW</v>
          </cell>
          <cell r="C16">
            <v>44517</v>
          </cell>
          <cell r="D16">
            <v>40</v>
          </cell>
          <cell r="E16">
            <v>1.1321000000000001</v>
          </cell>
          <cell r="F16">
            <v>14.34</v>
          </cell>
          <cell r="G16">
            <v>506.66902217118627</v>
          </cell>
          <cell r="H16">
            <v>12.71</v>
          </cell>
          <cell r="I16">
            <v>0</v>
          </cell>
          <cell r="J16">
            <v>1.1317338162064281</v>
          </cell>
          <cell r="K16">
            <v>449.22224000000006</v>
          </cell>
          <cell r="L16">
            <v>-0.11338127980474183</v>
          </cell>
          <cell r="M16">
            <v>-57.446782171186214</v>
          </cell>
        </row>
        <row r="19">
          <cell r="A19" t="str">
            <v xml:space="preserve">1.Tudor Gold Corp </v>
          </cell>
          <cell r="B19" t="str">
            <v>TUD^</v>
          </cell>
          <cell r="C19">
            <v>44054</v>
          </cell>
          <cell r="D19">
            <v>200</v>
          </cell>
          <cell r="E19">
            <v>1.58</v>
          </cell>
          <cell r="F19">
            <v>3.13</v>
          </cell>
          <cell r="G19">
            <v>396.20253164556959</v>
          </cell>
          <cell r="H19">
            <v>1.99</v>
          </cell>
          <cell r="I19">
            <v>0</v>
          </cell>
          <cell r="J19">
            <v>1.453699665649077</v>
          </cell>
          <cell r="K19">
            <v>273.78419999999994</v>
          </cell>
          <cell r="L19">
            <v>-0.30897917571884992</v>
          </cell>
          <cell r="M19">
            <v>-122.41833164556965</v>
          </cell>
        </row>
        <row r="20">
          <cell r="A20" t="str">
            <v>4. Karora Resources Inc</v>
          </cell>
          <cell r="B20" t="str">
            <v>KRR</v>
          </cell>
          <cell r="C20">
            <v>44054</v>
          </cell>
          <cell r="D20">
            <v>100</v>
          </cell>
          <cell r="E20">
            <v>1.58</v>
          </cell>
          <cell r="F20">
            <v>3.64</v>
          </cell>
          <cell r="G20">
            <v>230.37974683544303</v>
          </cell>
          <cell r="H20">
            <v>3.95</v>
          </cell>
          <cell r="I20">
            <v>0</v>
          </cell>
          <cell r="J20">
            <v>1.453699665649077</v>
          </cell>
          <cell r="K20">
            <v>271.72050000000002</v>
          </cell>
          <cell r="L20">
            <v>0.17944612637362647</v>
          </cell>
          <cell r="M20">
            <v>41.340753164556986</v>
          </cell>
        </row>
        <row r="21">
          <cell r="A21" t="str">
            <v>7.Silver Viper Minerals</v>
          </cell>
          <cell r="B21" t="str">
            <v>VIPR</v>
          </cell>
          <cell r="C21">
            <v>44096</v>
          </cell>
          <cell r="D21">
            <v>500</v>
          </cell>
          <cell r="E21">
            <v>1.56</v>
          </cell>
          <cell r="F21">
            <v>0.6</v>
          </cell>
          <cell r="G21">
            <v>192.30769230769229</v>
          </cell>
          <cell r="H21">
            <v>0.4</v>
          </cell>
          <cell r="I21">
            <v>0</v>
          </cell>
          <cell r="J21">
            <v>1.453699665649077</v>
          </cell>
          <cell r="K21">
            <v>137.58000000000001</v>
          </cell>
          <cell r="L21">
            <v>-0.28458399999999989</v>
          </cell>
          <cell r="M21">
            <v>-54.72769230769228</v>
          </cell>
        </row>
        <row r="22">
          <cell r="A22" t="str">
            <v>11. KORE Mining Ltd</v>
          </cell>
          <cell r="B22" t="str">
            <v>KORE</v>
          </cell>
          <cell r="C22">
            <v>44158</v>
          </cell>
          <cell r="D22">
            <v>250</v>
          </cell>
          <cell r="E22">
            <v>1.55</v>
          </cell>
          <cell r="F22">
            <v>1.32</v>
          </cell>
          <cell r="G22">
            <v>212.90322580645162</v>
          </cell>
          <cell r="H22">
            <v>0.39</v>
          </cell>
          <cell r="I22">
            <v>0</v>
          </cell>
          <cell r="J22">
            <v>1.453699665649077</v>
          </cell>
          <cell r="K22">
            <v>67.070250000000001</v>
          </cell>
          <cell r="L22">
            <v>-0.68497306818181813</v>
          </cell>
          <cell r="M22">
            <v>-145.8329758064516</v>
          </cell>
        </row>
        <row r="23">
          <cell r="A23" t="str">
            <v>12. Fortune Bay Corp</v>
          </cell>
          <cell r="B23" t="str">
            <v>FOR</v>
          </cell>
          <cell r="C23">
            <v>44159</v>
          </cell>
          <cell r="D23">
            <v>300</v>
          </cell>
          <cell r="E23">
            <v>1.55</v>
          </cell>
          <cell r="F23">
            <v>1.19</v>
          </cell>
          <cell r="G23">
            <v>230.32258064516128</v>
          </cell>
          <cell r="H23">
            <v>0.68</v>
          </cell>
          <cell r="I23">
            <v>0</v>
          </cell>
          <cell r="J23">
            <v>1.453699665649077</v>
          </cell>
          <cell r="K23">
            <v>140.33159999999998</v>
          </cell>
          <cell r="L23">
            <v>-0.39071714285714293</v>
          </cell>
          <cell r="M23">
            <v>-89.990980645161301</v>
          </cell>
        </row>
        <row r="24">
          <cell r="A24" t="str">
            <v>15. Reyna Silver Corp</v>
          </cell>
          <cell r="B24" t="str">
            <v>RSLV</v>
          </cell>
          <cell r="C24">
            <v>44203</v>
          </cell>
          <cell r="D24">
            <v>600</v>
          </cell>
          <cell r="E24">
            <v>1.52</v>
          </cell>
          <cell r="F24">
            <v>0.94</v>
          </cell>
          <cell r="G24">
            <v>371.05263157894734</v>
          </cell>
          <cell r="H24">
            <v>0.72</v>
          </cell>
          <cell r="I24">
            <v>0</v>
          </cell>
          <cell r="J24">
            <v>1.453699665649077</v>
          </cell>
          <cell r="K24">
            <v>297.1728</v>
          </cell>
          <cell r="L24">
            <v>-0.19910876595744675</v>
          </cell>
          <cell r="M24">
            <v>-73.879831578947346</v>
          </cell>
        </row>
        <row r="25">
          <cell r="B25" t="str">
            <v>PGC^</v>
          </cell>
          <cell r="C25">
            <v>43881</v>
          </cell>
          <cell r="D25">
            <v>6400</v>
          </cell>
          <cell r="E25">
            <v>1.43</v>
          </cell>
          <cell r="F25">
            <v>4.4999999999999998E-2</v>
          </cell>
          <cell r="G25">
            <v>201.39860139860141</v>
          </cell>
          <cell r="H25">
            <v>0.03</v>
          </cell>
          <cell r="I25">
            <v>0</v>
          </cell>
          <cell r="J25">
            <v>1.453699665649077</v>
          </cell>
          <cell r="K25">
            <v>132.07679999999996</v>
          </cell>
          <cell r="L25">
            <v>-0.34420200000000023</v>
          </cell>
          <cell r="M25">
            <v>-69.321801398601451</v>
          </cell>
        </row>
        <row r="26">
          <cell r="B26" t="str">
            <v>AOT^</v>
          </cell>
          <cell r="C26">
            <v>43837</v>
          </cell>
          <cell r="D26">
            <v>720</v>
          </cell>
          <cell r="E26">
            <v>1.45</v>
          </cell>
          <cell r="F26">
            <v>0.81</v>
          </cell>
          <cell r="G26">
            <v>402.20689655172418</v>
          </cell>
          <cell r="H26">
            <v>1.18</v>
          </cell>
          <cell r="I26">
            <v>0</v>
          </cell>
          <cell r="J26">
            <v>1.453699665649077</v>
          </cell>
          <cell r="K26">
            <v>584.43983999999989</v>
          </cell>
          <cell r="L26">
            <v>0.45308259259259215</v>
          </cell>
          <cell r="M26">
            <v>182.23294344827571</v>
          </cell>
        </row>
        <row r="27">
          <cell r="B27" t="str">
            <v>SVE</v>
          </cell>
          <cell r="C27">
            <v>44246</v>
          </cell>
          <cell r="D27">
            <v>1200</v>
          </cell>
          <cell r="E27">
            <v>1.51</v>
          </cell>
          <cell r="F27">
            <v>0.63</v>
          </cell>
          <cell r="G27">
            <v>500.66225165562912</v>
          </cell>
          <cell r="H27">
            <v>0.38500000000000001</v>
          </cell>
          <cell r="I27">
            <v>0</v>
          </cell>
          <cell r="J27">
            <v>1.453699665649077</v>
          </cell>
          <cell r="K27">
            <v>317.8098</v>
          </cell>
          <cell r="L27">
            <v>-0.36522116666666665</v>
          </cell>
          <cell r="M27">
            <v>-182.85245165562912</v>
          </cell>
        </row>
        <row r="28">
          <cell r="B28" t="str">
            <v>FF</v>
          </cell>
          <cell r="C28">
            <v>44376</v>
          </cell>
          <cell r="D28">
            <v>1000</v>
          </cell>
          <cell r="E28">
            <v>1.4742999999999999</v>
          </cell>
          <cell r="F28">
            <v>0.435</v>
          </cell>
          <cell r="G28">
            <v>295.05528047208844</v>
          </cell>
          <cell r="H28">
            <v>0.31</v>
          </cell>
          <cell r="I28">
            <v>0</v>
          </cell>
          <cell r="J28">
            <v>1.453699665649077</v>
          </cell>
          <cell r="K28">
            <v>213.24899999999997</v>
          </cell>
          <cell r="L28">
            <v>-0.27725746965517251</v>
          </cell>
          <cell r="M28">
            <v>-81.806280472088474</v>
          </cell>
        </row>
        <row r="29">
          <cell r="B29" t="str">
            <v>TML</v>
          </cell>
          <cell r="C29">
            <v>44396</v>
          </cell>
          <cell r="D29">
            <v>66</v>
          </cell>
          <cell r="E29">
            <v>1.5044</v>
          </cell>
          <cell r="F29">
            <v>0.72899999999999998</v>
          </cell>
          <cell r="G29">
            <v>0</v>
          </cell>
          <cell r="H29">
            <v>0.68</v>
          </cell>
          <cell r="I29">
            <v>0</v>
          </cell>
          <cell r="J29">
            <v>1.453699665649077</v>
          </cell>
          <cell r="K29">
            <v>30.872951999999998</v>
          </cell>
          <cell r="L29" t="str">
            <v>SPIN OUT</v>
          </cell>
          <cell r="M29">
            <v>30.872951999999998</v>
          </cell>
        </row>
        <row r="30">
          <cell r="B30" t="str">
            <v>NUG</v>
          </cell>
          <cell r="C30">
            <v>44438</v>
          </cell>
          <cell r="D30">
            <v>5000</v>
          </cell>
          <cell r="E30">
            <v>1.4879</v>
          </cell>
          <cell r="F30">
            <v>6.5000000000000002E-2</v>
          </cell>
          <cell r="G30">
            <v>218.4286578399086</v>
          </cell>
          <cell r="H30">
            <v>3.5000000000000003E-2</v>
          </cell>
          <cell r="I30">
            <v>0</v>
          </cell>
          <cell r="J30">
            <v>1.453699665649077</v>
          </cell>
          <cell r="K30">
            <v>120.38250000000001</v>
          </cell>
          <cell r="L30">
            <v>-0.44887039461538458</v>
          </cell>
          <cell r="M30">
            <v>-98.046157839908588</v>
          </cell>
        </row>
        <row r="31">
          <cell r="B31" t="str">
            <v>NVO</v>
          </cell>
          <cell r="C31">
            <v>44498</v>
          </cell>
          <cell r="D31">
            <v>200</v>
          </cell>
          <cell r="E31">
            <v>1.4337</v>
          </cell>
          <cell r="F31">
            <v>1.75</v>
          </cell>
          <cell r="G31">
            <v>244.12359628932134</v>
          </cell>
          <cell r="H31">
            <v>1.33</v>
          </cell>
          <cell r="I31">
            <v>0</v>
          </cell>
          <cell r="J31">
            <v>1.453699665649077</v>
          </cell>
          <cell r="K31">
            <v>182.98139999999998</v>
          </cell>
          <cell r="L31">
            <v>-0.25045590520000011</v>
          </cell>
          <cell r="M31">
            <v>-61.142196289321362</v>
          </cell>
        </row>
        <row r="32">
          <cell r="B32" t="str">
            <v>FFOX</v>
          </cell>
          <cell r="C32">
            <v>44517</v>
          </cell>
          <cell r="D32">
            <v>1000</v>
          </cell>
          <cell r="E32">
            <v>1.4269000000000001</v>
          </cell>
          <cell r="F32">
            <v>0.27500000000000002</v>
          </cell>
          <cell r="G32">
            <v>192.72548882192163</v>
          </cell>
          <cell r="H32">
            <v>0.245</v>
          </cell>
          <cell r="I32">
            <v>0</v>
          </cell>
          <cell r="J32">
            <v>1.453699665649077</v>
          </cell>
          <cell r="K32">
            <v>168.53549999999998</v>
          </cell>
          <cell r="L32">
            <v>-0.12551525472727273</v>
          </cell>
          <cell r="M32">
            <v>-24.189988821921645</v>
          </cell>
        </row>
        <row r="35">
          <cell r="B35" t="str">
            <v>GGN</v>
          </cell>
          <cell r="C35">
            <v>43906</v>
          </cell>
          <cell r="D35">
            <v>900</v>
          </cell>
          <cell r="E35">
            <v>1.1200000000000001</v>
          </cell>
          <cell r="F35">
            <v>2.5</v>
          </cell>
          <cell r="G35">
            <v>2008.9285714285713</v>
          </cell>
          <cell r="H35">
            <v>3.76</v>
          </cell>
          <cell r="I35">
            <v>0.66000000000000014</v>
          </cell>
          <cell r="J35">
            <v>1.1317338162064281</v>
          </cell>
          <cell r="K35">
            <v>3514.9608000000003</v>
          </cell>
          <cell r="L35">
            <v>0.74966937600000028</v>
          </cell>
          <cell r="M35">
            <v>1506.032228571429</v>
          </cell>
        </row>
        <row r="36">
          <cell r="B36" t="str">
            <v>GNT</v>
          </cell>
          <cell r="C36">
            <v>44103</v>
          </cell>
          <cell r="D36">
            <v>750</v>
          </cell>
          <cell r="E36">
            <v>1.175</v>
          </cell>
          <cell r="F36">
            <v>5.03</v>
          </cell>
          <cell r="G36">
            <v>3210.6382978723404</v>
          </cell>
          <cell r="H36">
            <v>5.1100000000000003</v>
          </cell>
          <cell r="I36">
            <v>0.45000000000000007</v>
          </cell>
          <cell r="J36">
            <v>1.1317338162064281</v>
          </cell>
          <cell r="K36">
            <v>3684.612000000001</v>
          </cell>
          <cell r="L36">
            <v>0.14762600397614345</v>
          </cell>
          <cell r="M36">
            <v>473.97370212766054</v>
          </cell>
        </row>
        <row r="37">
          <cell r="B37" t="str">
            <v>MO</v>
          </cell>
          <cell r="C37">
            <v>44137</v>
          </cell>
          <cell r="D37">
            <v>30</v>
          </cell>
          <cell r="E37">
            <v>1.1639999999999999</v>
          </cell>
          <cell r="F37">
            <v>36.47</v>
          </cell>
          <cell r="G37">
            <v>939.94845360824741</v>
          </cell>
          <cell r="H37">
            <v>43.92</v>
          </cell>
          <cell r="I37">
            <v>3.48</v>
          </cell>
          <cell r="J37">
            <v>1.1317338162064281</v>
          </cell>
          <cell r="K37">
            <v>1256.4792</v>
          </cell>
          <cell r="L37">
            <v>0.33675330298875789</v>
          </cell>
          <cell r="M37">
            <v>316.53074639175259</v>
          </cell>
        </row>
        <row r="38">
          <cell r="B38" t="str">
            <v>UTG</v>
          </cell>
          <cell r="C38">
            <v>44165</v>
          </cell>
          <cell r="D38">
            <v>100</v>
          </cell>
          <cell r="E38">
            <v>1.1944999999999999</v>
          </cell>
          <cell r="F38">
            <v>33.25</v>
          </cell>
          <cell r="G38">
            <v>2783.5914608622857</v>
          </cell>
          <cell r="H38">
            <v>33.07</v>
          </cell>
          <cell r="I38">
            <v>2.1599999999999997</v>
          </cell>
          <cell r="J38">
            <v>1.1317338162064281</v>
          </cell>
          <cell r="K38">
            <v>3112.9228000000003</v>
          </cell>
          <cell r="L38">
            <v>0.11831166454135342</v>
          </cell>
          <cell r="M38">
            <v>329.33133913771462</v>
          </cell>
        </row>
        <row r="39">
          <cell r="B39" t="str">
            <v>RDSA</v>
          </cell>
          <cell r="C39">
            <v>44403</v>
          </cell>
          <cell r="D39">
            <v>100</v>
          </cell>
          <cell r="E39">
            <v>1</v>
          </cell>
          <cell r="F39">
            <v>16.3</v>
          </cell>
          <cell r="G39">
            <v>1630</v>
          </cell>
          <cell r="H39">
            <v>19.358000000000001</v>
          </cell>
          <cell r="I39">
            <v>0.48</v>
          </cell>
          <cell r="J39">
            <v>1</v>
          </cell>
          <cell r="K39">
            <v>1983.8000000000002</v>
          </cell>
          <cell r="L39">
            <v>0.2170552147239265</v>
          </cell>
          <cell r="M39">
            <v>353.80000000000018</v>
          </cell>
        </row>
        <row r="42">
          <cell r="A42" t="str">
            <v>10. Encore Energy Corp</v>
          </cell>
          <cell r="B42" t="str">
            <v>EU</v>
          </cell>
          <cell r="C42">
            <v>44285</v>
          </cell>
          <cell r="D42">
            <v>300</v>
          </cell>
          <cell r="E42">
            <v>1.48</v>
          </cell>
          <cell r="F42">
            <v>1.115</v>
          </cell>
          <cell r="G42">
            <v>226.01351351351352</v>
          </cell>
          <cell r="H42">
            <v>1.73</v>
          </cell>
          <cell r="I42">
            <v>0</v>
          </cell>
          <cell r="J42">
            <v>1.453699665649077</v>
          </cell>
          <cell r="K42">
            <v>357.02009999999996</v>
          </cell>
          <cell r="L42">
            <v>0.57964050224215224</v>
          </cell>
          <cell r="M42">
            <v>131.00658648648644</v>
          </cell>
        </row>
        <row r="43">
          <cell r="A43" t="str">
            <v>15. UEX Corporation</v>
          </cell>
          <cell r="B43" t="str">
            <v>UEX</v>
          </cell>
          <cell r="C43">
            <v>44354</v>
          </cell>
          <cell r="D43">
            <v>1000</v>
          </cell>
          <cell r="E43">
            <v>1.4715</v>
          </cell>
          <cell r="F43">
            <v>0.41</v>
          </cell>
          <cell r="G43">
            <v>278.62725110431529</v>
          </cell>
          <cell r="H43">
            <v>0.32500000000000001</v>
          </cell>
          <cell r="I43">
            <v>0</v>
          </cell>
          <cell r="J43">
            <v>1.453699665649077</v>
          </cell>
          <cell r="K43">
            <v>223.56749999999997</v>
          </cell>
          <cell r="L43">
            <v>-0.19761078963414636</v>
          </cell>
          <cell r="M43">
            <v>-55.059751104315325</v>
          </cell>
        </row>
        <row r="44">
          <cell r="A44" t="str">
            <v>16. Fission Uranium Corp</v>
          </cell>
          <cell r="B44" t="str">
            <v>FCU</v>
          </cell>
          <cell r="C44">
            <v>44459</v>
          </cell>
          <cell r="D44">
            <v>800</v>
          </cell>
          <cell r="E44">
            <v>1.5044</v>
          </cell>
          <cell r="F44">
            <v>0.89</v>
          </cell>
          <cell r="G44">
            <v>473.27838340866793</v>
          </cell>
          <cell r="H44">
            <v>0.8</v>
          </cell>
          <cell r="I44">
            <v>0</v>
          </cell>
          <cell r="J44">
            <v>1.453699665649077</v>
          </cell>
          <cell r="K44">
            <v>440.25600000000003</v>
          </cell>
          <cell r="L44">
            <v>-6.9773698876404486E-2</v>
          </cell>
          <cell r="M44">
            <v>-33.022383408667906</v>
          </cell>
        </row>
        <row r="45">
          <cell r="A45" t="str">
            <v>17. Virginia Energy Resources</v>
          </cell>
          <cell r="B45" t="str">
            <v>VUI</v>
          </cell>
          <cell r="C45">
            <v>44466</v>
          </cell>
          <cell r="D45">
            <v>800</v>
          </cell>
          <cell r="E45">
            <v>1.4795</v>
          </cell>
          <cell r="F45">
            <v>0.48</v>
          </cell>
          <cell r="G45">
            <v>259.5471443055086</v>
          </cell>
          <cell r="H45">
            <v>0.48499999999999999</v>
          </cell>
          <cell r="I45">
            <v>0</v>
          </cell>
          <cell r="J45">
            <v>1.453699665649077</v>
          </cell>
          <cell r="K45">
            <v>266.90519999999998</v>
          </cell>
          <cell r="L45">
            <v>2.8349592187500008E-2</v>
          </cell>
          <cell r="M45">
            <v>7.3580556944913837</v>
          </cell>
        </row>
        <row r="46">
          <cell r="A46" t="str">
            <v>18. Deep Yellow Ltd</v>
          </cell>
          <cell r="B46" t="str">
            <v>DYL</v>
          </cell>
          <cell r="C46">
            <v>44469</v>
          </cell>
          <cell r="D46">
            <v>540</v>
          </cell>
          <cell r="E46">
            <v>1.6037999999999999</v>
          </cell>
          <cell r="F46">
            <v>0.95</v>
          </cell>
          <cell r="G46">
            <v>319.86531986531986</v>
          </cell>
          <cell r="H46">
            <v>0.92</v>
          </cell>
          <cell r="I46">
            <v>0</v>
          </cell>
          <cell r="J46">
            <v>1.6165535079211122</v>
          </cell>
          <cell r="K46">
            <v>307.32048000000003</v>
          </cell>
          <cell r="L46">
            <v>-3.9219130947368307E-2</v>
          </cell>
          <cell r="M46">
            <v>-12.54483986531983</v>
          </cell>
        </row>
        <row r="47">
          <cell r="A47" t="str">
            <v>19. Consolidated Uranium</v>
          </cell>
          <cell r="B47" t="str">
            <v>CUR</v>
          </cell>
          <cell r="C47">
            <v>44481</v>
          </cell>
          <cell r="D47">
            <v>150</v>
          </cell>
          <cell r="E47">
            <v>1.4426000000000001</v>
          </cell>
          <cell r="F47">
            <v>2.65</v>
          </cell>
          <cell r="G47">
            <v>275.54415638430612</v>
          </cell>
          <cell r="H47">
            <v>2.46</v>
          </cell>
          <cell r="I47">
            <v>0</v>
          </cell>
          <cell r="J47">
            <v>1.453699665649077</v>
          </cell>
          <cell r="K47">
            <v>253.83509999999998</v>
          </cell>
          <cell r="L47">
            <v>-7.8786125132075557E-2</v>
          </cell>
          <cell r="M47">
            <v>-21.709056384306137</v>
          </cell>
        </row>
        <row r="48">
          <cell r="A48" t="str">
            <v>20. Mega Uranium Ltd</v>
          </cell>
          <cell r="B48" t="str">
            <v>MGA</v>
          </cell>
          <cell r="C48">
            <v>44488</v>
          </cell>
          <cell r="D48">
            <v>1000</v>
          </cell>
          <cell r="E48">
            <v>1.4386000000000001</v>
          </cell>
          <cell r="F48">
            <v>0.36</v>
          </cell>
          <cell r="G48">
            <v>250.24329208953148</v>
          </cell>
          <cell r="H48">
            <v>0.255</v>
          </cell>
          <cell r="I48">
            <v>0</v>
          </cell>
          <cell r="J48">
            <v>1.453699665649077</v>
          </cell>
          <cell r="K48">
            <v>175.41449999999998</v>
          </cell>
          <cell r="L48">
            <v>-0.29902416750000005</v>
          </cell>
          <cell r="M48">
            <v>-74.828792089531504</v>
          </cell>
        </row>
        <row r="49">
          <cell r="A49" t="str">
            <v>21. Western Uranium &amp; Vanadium</v>
          </cell>
          <cell r="B49" t="str">
            <v>WSTRF</v>
          </cell>
          <cell r="C49">
            <v>44488</v>
          </cell>
          <cell r="D49">
            <v>200</v>
          </cell>
          <cell r="E49">
            <v>1.4386000000000001</v>
          </cell>
          <cell r="F49">
            <v>2.6150000000000002</v>
          </cell>
          <cell r="G49">
            <v>363.54789378562486</v>
          </cell>
          <cell r="H49">
            <v>1.44</v>
          </cell>
          <cell r="I49">
            <v>0</v>
          </cell>
          <cell r="J49">
            <v>1.453699665649077</v>
          </cell>
          <cell r="K49">
            <v>198.11519999999999</v>
          </cell>
          <cell r="L49">
            <v>-0.45505061812619502</v>
          </cell>
          <cell r="M49">
            <v>-165.43269378562488</v>
          </cell>
        </row>
        <row r="50">
          <cell r="A50" t="str">
            <v>22. GoviEx Uranium Ltd</v>
          </cell>
          <cell r="B50" t="str">
            <v>GXU</v>
          </cell>
          <cell r="C50">
            <v>44522</v>
          </cell>
          <cell r="D50">
            <v>800</v>
          </cell>
          <cell r="E50">
            <v>1.4267000000000001</v>
          </cell>
          <cell r="F50">
            <v>0.42</v>
          </cell>
          <cell r="G50">
            <v>235.50851615616457</v>
          </cell>
          <cell r="H50">
            <v>0.33</v>
          </cell>
          <cell r="I50">
            <v>0</v>
          </cell>
          <cell r="J50">
            <v>1.453699665649077</v>
          </cell>
          <cell r="K50">
            <v>181.60559999999998</v>
          </cell>
          <cell r="L50">
            <v>-0.2288788407142858</v>
          </cell>
          <cell r="M50">
            <v>-53.902916156164594</v>
          </cell>
        </row>
        <row r="51">
          <cell r="A51" t="str">
            <v>23. Laramide Resources Ltd</v>
          </cell>
          <cell r="B51" t="str">
            <v>LAM</v>
          </cell>
          <cell r="C51">
            <v>44522</v>
          </cell>
          <cell r="D51">
            <v>400</v>
          </cell>
          <cell r="E51">
            <v>1.4267000000000001</v>
          </cell>
          <cell r="F51">
            <v>0.84</v>
          </cell>
          <cell r="G51">
            <v>235.50851615616457</v>
          </cell>
          <cell r="H51">
            <v>0.73</v>
          </cell>
          <cell r="I51">
            <v>0</v>
          </cell>
          <cell r="J51">
            <v>1.453699665649077</v>
          </cell>
          <cell r="K51">
            <v>200.86679999999996</v>
          </cell>
          <cell r="L51">
            <v>-0.1470932632142859</v>
          </cell>
          <cell r="M51">
            <v>-34.64171615616462</v>
          </cell>
        </row>
        <row r="54">
          <cell r="A54" t="str">
            <v>6. Nova Royalty Corp</v>
          </cell>
          <cell r="B54" t="str">
            <v>NOVR</v>
          </cell>
          <cell r="C54">
            <v>44187</v>
          </cell>
          <cell r="D54">
            <v>200</v>
          </cell>
          <cell r="E54">
            <v>1.57</v>
          </cell>
          <cell r="F54">
            <v>2.97</v>
          </cell>
          <cell r="G54">
            <v>378.343949044586</v>
          </cell>
          <cell r="H54">
            <v>2.93</v>
          </cell>
          <cell r="I54">
            <v>0</v>
          </cell>
          <cell r="J54">
            <v>1.453699665649077</v>
          </cell>
          <cell r="K54">
            <v>403.10939999999994</v>
          </cell>
          <cell r="L54">
            <v>6.5457505050504849E-2</v>
          </cell>
          <cell r="M54">
            <v>24.765450955413939</v>
          </cell>
        </row>
        <row r="55">
          <cell r="A55" t="str">
            <v>7. Electric Royalties Ltd</v>
          </cell>
          <cell r="B55" t="str">
            <v>ELEC</v>
          </cell>
          <cell r="C55">
            <v>44246</v>
          </cell>
          <cell r="D55">
            <v>1000</v>
          </cell>
          <cell r="E55">
            <v>1.54</v>
          </cell>
          <cell r="F55">
            <v>0.34</v>
          </cell>
          <cell r="G55">
            <v>220.77922077922076</v>
          </cell>
          <cell r="H55">
            <v>0.39</v>
          </cell>
          <cell r="I55">
            <v>0</v>
          </cell>
          <cell r="J55">
            <v>1.453699665649077</v>
          </cell>
          <cell r="K55">
            <v>268.28100000000001</v>
          </cell>
          <cell r="L55">
            <v>0.21515511764705894</v>
          </cell>
          <cell r="M55">
            <v>47.501779220779241</v>
          </cell>
        </row>
        <row r="69">
          <cell r="B69" t="str">
            <v>BAND</v>
          </cell>
          <cell r="C69">
            <v>44249</v>
          </cell>
          <cell r="D69">
            <v>21.1</v>
          </cell>
          <cell r="E69">
            <v>1</v>
          </cell>
          <cell r="F69">
            <v>9.8149999999999995</v>
          </cell>
          <cell r="G69">
            <v>207.09649999999999</v>
          </cell>
          <cell r="H69">
            <v>4.9556155000000004</v>
          </cell>
          <cell r="I69">
            <v>0</v>
          </cell>
          <cell r="J69">
            <v>1</v>
          </cell>
          <cell r="K69">
            <v>104.56348705000002</v>
          </cell>
          <cell r="L69">
            <v>-0.49509775853285776</v>
          </cell>
          <cell r="M69">
            <v>-102.53301294999997</v>
          </cell>
        </row>
        <row r="70">
          <cell r="H70">
            <v>31.161052999999999</v>
          </cell>
          <cell r="I70">
            <v>0</v>
          </cell>
        </row>
        <row r="71">
          <cell r="A71" t="str">
            <v>14. Uniswap</v>
          </cell>
          <cell r="B71" t="str">
            <v>UNI</v>
          </cell>
          <cell r="C71">
            <v>44268</v>
          </cell>
          <cell r="D71">
            <v>4</v>
          </cell>
          <cell r="E71">
            <v>1</v>
          </cell>
          <cell r="F71">
            <v>27.49</v>
          </cell>
          <cell r="G71">
            <v>109.96</v>
          </cell>
          <cell r="H71">
            <v>14.050575</v>
          </cell>
          <cell r="I71">
            <v>0</v>
          </cell>
          <cell r="J71">
            <v>1</v>
          </cell>
          <cell r="K71">
            <v>56.202300000000001</v>
          </cell>
          <cell r="L71">
            <v>-0.48888413968715894</v>
          </cell>
          <cell r="M71">
            <v>-53.757699999999993</v>
          </cell>
        </row>
        <row r="72">
          <cell r="A72" t="str">
            <v>15. Sushiswap</v>
          </cell>
          <cell r="B72" t="str">
            <v>SUSHI</v>
          </cell>
          <cell r="C72">
            <v>44270</v>
          </cell>
          <cell r="D72">
            <v>5.75</v>
          </cell>
          <cell r="E72">
            <v>1</v>
          </cell>
          <cell r="F72">
            <v>16.86</v>
          </cell>
          <cell r="G72">
            <v>96.944999999999993</v>
          </cell>
          <cell r="H72">
            <v>4.7994979999999998</v>
          </cell>
          <cell r="I72">
            <v>0</v>
          </cell>
          <cell r="J72">
            <v>1</v>
          </cell>
          <cell r="K72">
            <v>27.597113499999999</v>
          </cell>
          <cell r="L72">
            <v>-0.71533226571767494</v>
          </cell>
          <cell r="M72">
            <v>-69.347886499999987</v>
          </cell>
        </row>
        <row r="73">
          <cell r="I73">
            <v>0</v>
          </cell>
        </row>
        <row r="74">
          <cell r="A74" t="str">
            <v>20. AmpleForth Gov token</v>
          </cell>
          <cell r="B74" t="str">
            <v>FORTH</v>
          </cell>
          <cell r="C74">
            <v>44309</v>
          </cell>
          <cell r="D74">
            <v>3.6</v>
          </cell>
          <cell r="E74">
            <v>1</v>
          </cell>
          <cell r="F74">
            <v>27.78</v>
          </cell>
          <cell r="G74">
            <v>100.00800000000001</v>
          </cell>
          <cell r="H74">
            <v>10.196702999999999</v>
          </cell>
          <cell r="I74">
            <v>0</v>
          </cell>
          <cell r="J74">
            <v>1</v>
          </cell>
          <cell r="K74">
            <v>36.708130799999999</v>
          </cell>
          <cell r="L74">
            <v>-0.63294805615550764</v>
          </cell>
          <cell r="M74">
            <v>-63.29986920000001</v>
          </cell>
        </row>
        <row r="75">
          <cell r="A75" t="str">
            <v>21. 1inch</v>
          </cell>
          <cell r="B75" t="str">
            <v>1INCH</v>
          </cell>
          <cell r="C75">
            <v>44332</v>
          </cell>
          <cell r="D75">
            <v>21.5</v>
          </cell>
          <cell r="E75">
            <v>1</v>
          </cell>
          <cell r="F75">
            <v>4.51</v>
          </cell>
          <cell r="G75">
            <v>96.964999999999989</v>
          </cell>
          <cell r="H75">
            <v>2.0875140000000001</v>
          </cell>
          <cell r="I75">
            <v>0</v>
          </cell>
          <cell r="J75">
            <v>1</v>
          </cell>
          <cell r="K75">
            <v>44.881551000000002</v>
          </cell>
          <cell r="L75">
            <v>-0.53713658536585362</v>
          </cell>
          <cell r="M75">
            <v>-52.083448999999987</v>
          </cell>
        </row>
        <row r="76">
          <cell r="A76" t="str">
            <v>22. Internet computer</v>
          </cell>
          <cell r="B76" t="str">
            <v>ICP</v>
          </cell>
          <cell r="C76">
            <v>44332</v>
          </cell>
          <cell r="D76">
            <v>0.48</v>
          </cell>
          <cell r="E76">
            <v>1</v>
          </cell>
          <cell r="F76">
            <v>205.83</v>
          </cell>
          <cell r="G76">
            <v>98.798400000000001</v>
          </cell>
          <cell r="H76">
            <v>25.719242999999999</v>
          </cell>
          <cell r="I76">
            <v>0</v>
          </cell>
          <cell r="J76">
            <v>1</v>
          </cell>
          <cell r="K76">
            <v>12.34523664</v>
          </cell>
          <cell r="L76">
            <v>-0.87504618860224459</v>
          </cell>
          <cell r="M76">
            <v>-86.453163360000005</v>
          </cell>
        </row>
        <row r="77">
          <cell r="A77" t="str">
            <v>23. Solana</v>
          </cell>
          <cell r="B77" t="str">
            <v>SOL</v>
          </cell>
          <cell r="C77">
            <v>44447</v>
          </cell>
          <cell r="D77">
            <v>0.69</v>
          </cell>
          <cell r="E77">
            <v>1</v>
          </cell>
          <cell r="F77">
            <v>145</v>
          </cell>
          <cell r="G77">
            <v>100.05</v>
          </cell>
          <cell r="H77">
            <v>170.35</v>
          </cell>
          <cell r="I77">
            <v>0</v>
          </cell>
          <cell r="J77">
            <v>1</v>
          </cell>
          <cell r="K77">
            <v>117.54149999999998</v>
          </cell>
          <cell r="L77">
            <v>0.17482758620689642</v>
          </cell>
          <cell r="M77">
            <v>17.491499999999988</v>
          </cell>
        </row>
        <row r="78">
          <cell r="A78" t="str">
            <v>24. Maker</v>
          </cell>
          <cell r="B78" t="str">
            <v>MKR</v>
          </cell>
          <cell r="C78">
            <v>44447</v>
          </cell>
          <cell r="D78">
            <v>3.9E-2</v>
          </cell>
          <cell r="E78">
            <v>1</v>
          </cell>
          <cell r="F78">
            <v>2569</v>
          </cell>
          <cell r="G78">
            <v>100.191</v>
          </cell>
          <cell r="H78">
            <v>2136.2940279999998</v>
          </cell>
          <cell r="I78">
            <v>0</v>
          </cell>
          <cell r="J78">
            <v>1</v>
          </cell>
          <cell r="K78">
            <v>83.315467091999992</v>
          </cell>
          <cell r="L78">
            <v>-0.16843362086414959</v>
          </cell>
          <cell r="M78">
            <v>-16.875532908000011</v>
          </cell>
        </row>
        <row r="79">
          <cell r="A79" t="str">
            <v>25. Amp</v>
          </cell>
          <cell r="B79" t="str">
            <v>AMP</v>
          </cell>
          <cell r="C79">
            <v>44477</v>
          </cell>
          <cell r="D79">
            <v>2325</v>
          </cell>
          <cell r="E79">
            <v>1</v>
          </cell>
          <cell r="F79">
            <v>4.1799999999999997E-2</v>
          </cell>
          <cell r="G79">
            <v>97.184999999999988</v>
          </cell>
          <cell r="H79">
            <v>4.4390895999999999E-2</v>
          </cell>
          <cell r="I79">
            <v>0</v>
          </cell>
          <cell r="J79">
            <v>1</v>
          </cell>
          <cell r="K79">
            <v>103.2088332</v>
          </cell>
          <cell r="L79">
            <v>6.1983157894736983E-2</v>
          </cell>
          <cell r="M79">
            <v>6.0238332000000128</v>
          </cell>
        </row>
        <row r="80">
          <cell r="A80" t="str">
            <v>26. Polygon</v>
          </cell>
          <cell r="B80" t="str">
            <v>MATIC</v>
          </cell>
          <cell r="C80">
            <v>44486</v>
          </cell>
          <cell r="D80">
            <v>76.5</v>
          </cell>
          <cell r="E80">
            <v>1</v>
          </cell>
          <cell r="F80">
            <v>1.27</v>
          </cell>
          <cell r="G80">
            <v>97.155000000000001</v>
          </cell>
          <cell r="H80">
            <v>1.6279999999999999</v>
          </cell>
          <cell r="I80">
            <v>0</v>
          </cell>
          <cell r="J80">
            <v>1</v>
          </cell>
          <cell r="K80">
            <v>124.54199999999999</v>
          </cell>
          <cell r="L80">
            <v>0.2818897637795274</v>
          </cell>
          <cell r="M80">
            <v>27.386999999999986</v>
          </cell>
        </row>
        <row r="81">
          <cell r="A81" t="str">
            <v>27. Quand</v>
          </cell>
          <cell r="B81" t="str">
            <v>QND</v>
          </cell>
          <cell r="C81">
            <v>44493</v>
          </cell>
          <cell r="D81">
            <v>0.38</v>
          </cell>
          <cell r="E81">
            <v>1</v>
          </cell>
          <cell r="F81">
            <v>255</v>
          </cell>
          <cell r="G81">
            <v>96.9</v>
          </cell>
          <cell r="H81">
            <v>150.86303100000001</v>
          </cell>
          <cell r="I81">
            <v>0</v>
          </cell>
          <cell r="J81">
            <v>1</v>
          </cell>
          <cell r="K81">
            <v>57.327951780000006</v>
          </cell>
          <cell r="L81">
            <v>-0.40838027058823528</v>
          </cell>
          <cell r="M81">
            <v>-39.572048219999999</v>
          </cell>
        </row>
        <row r="82">
          <cell r="A82" t="str">
            <v>28. NuCypher</v>
          </cell>
          <cell r="B82" t="str">
            <v>NU</v>
          </cell>
          <cell r="C82">
            <v>44494</v>
          </cell>
          <cell r="D82">
            <v>102</v>
          </cell>
          <cell r="E82">
            <v>1</v>
          </cell>
          <cell r="F82">
            <v>0.95</v>
          </cell>
          <cell r="G82">
            <v>96.899999999999991</v>
          </cell>
          <cell r="H82">
            <v>0.65060852999999996</v>
          </cell>
          <cell r="I82">
            <v>0</v>
          </cell>
          <cell r="J82">
            <v>1</v>
          </cell>
          <cell r="K82">
            <v>66.362070059999994</v>
          </cell>
          <cell r="L82">
            <v>-0.31514891578947368</v>
          </cell>
          <cell r="M82">
            <v>-30.537929939999998</v>
          </cell>
        </row>
        <row r="83">
          <cell r="A83" t="str">
            <v>29. Loopring</v>
          </cell>
          <cell r="B83" t="str">
            <v>LRC</v>
          </cell>
          <cell r="C83">
            <v>44510</v>
          </cell>
          <cell r="D83">
            <v>36</v>
          </cell>
          <cell r="E83">
            <v>1</v>
          </cell>
          <cell r="F83">
            <v>2.71</v>
          </cell>
          <cell r="G83">
            <v>97.56</v>
          </cell>
          <cell r="H83">
            <v>1.6512770999999999</v>
          </cell>
          <cell r="I83">
            <v>0</v>
          </cell>
          <cell r="J83">
            <v>1</v>
          </cell>
          <cell r="K83">
            <v>59.445975599999997</v>
          </cell>
          <cell r="L83">
            <v>-0.39067265682656832</v>
          </cell>
          <cell r="M83">
            <v>-38.114024400000005</v>
          </cell>
        </row>
        <row r="84">
          <cell r="A84" t="str">
            <v>30. Chilliz</v>
          </cell>
          <cell r="B84" t="str">
            <v>CHZ</v>
          </cell>
          <cell r="C84">
            <v>44511</v>
          </cell>
          <cell r="D84">
            <v>221</v>
          </cell>
          <cell r="E84">
            <v>1</v>
          </cell>
          <cell r="F84">
            <v>0.44</v>
          </cell>
          <cell r="G84">
            <v>97.24</v>
          </cell>
          <cell r="H84">
            <v>0.25585427999999999</v>
          </cell>
          <cell r="I84">
            <v>0</v>
          </cell>
          <cell r="J84">
            <v>1</v>
          </cell>
          <cell r="K84">
            <v>56.543795879999998</v>
          </cell>
          <cell r="L84">
            <v>-0.41851299999999997</v>
          </cell>
          <cell r="M84">
            <v>-40.696204119999997</v>
          </cell>
        </row>
        <row r="85">
          <cell r="A85" t="str">
            <v>31. Polkadot</v>
          </cell>
          <cell r="B85" t="str">
            <v>DOT</v>
          </cell>
          <cell r="C85">
            <v>44511</v>
          </cell>
          <cell r="D85">
            <v>2.41</v>
          </cell>
          <cell r="E85">
            <v>1</v>
          </cell>
          <cell r="F85">
            <v>42.33</v>
          </cell>
          <cell r="G85">
            <v>102.0153</v>
          </cell>
          <cell r="H85">
            <v>25.17</v>
          </cell>
          <cell r="I85">
            <v>0</v>
          </cell>
          <cell r="J85">
            <v>1</v>
          </cell>
          <cell r="K85">
            <v>60.659700000000008</v>
          </cell>
          <cell r="L85">
            <v>-0.40538625088589642</v>
          </cell>
          <cell r="M85">
            <v>-41.355599999999988</v>
          </cell>
        </row>
        <row r="88">
          <cell r="C88">
            <v>44152</v>
          </cell>
          <cell r="D88">
            <v>0.09</v>
          </cell>
          <cell r="H88">
            <v>41870.327799999999</v>
          </cell>
          <cell r="K88">
            <v>3768.3295019999996</v>
          </cell>
          <cell r="L88">
            <v>4.9420027760925551</v>
          </cell>
        </row>
        <row r="94">
          <cell r="C94">
            <v>44155</v>
          </cell>
          <cell r="D94">
            <v>1</v>
          </cell>
          <cell r="E94">
            <v>1</v>
          </cell>
          <cell r="H94">
            <v>3375.2669999999998</v>
          </cell>
          <cell r="J94">
            <v>1</v>
          </cell>
          <cell r="K94">
            <v>3375.2669999999998</v>
          </cell>
          <cell r="L94">
            <v>15.921070754716981</v>
          </cell>
        </row>
        <row r="96">
          <cell r="B96" t="str">
            <v>GRT</v>
          </cell>
          <cell r="C96">
            <v>44185</v>
          </cell>
          <cell r="D96">
            <v>175</v>
          </cell>
          <cell r="E96">
            <v>1</v>
          </cell>
          <cell r="H96">
            <v>0.56942742999999996</v>
          </cell>
          <cell r="I96">
            <v>0</v>
          </cell>
          <cell r="J96">
            <v>1</v>
          </cell>
          <cell r="K96">
            <v>99.649800249999998</v>
          </cell>
          <cell r="L96">
            <v>1.8980914333333332</v>
          </cell>
        </row>
        <row r="97">
          <cell r="B97" t="str">
            <v>DEF</v>
          </cell>
          <cell r="C97">
            <v>44077</v>
          </cell>
          <cell r="D97">
            <v>350</v>
          </cell>
          <cell r="E97">
            <v>1.55</v>
          </cell>
          <cell r="H97">
            <v>0.435</v>
          </cell>
          <cell r="I97">
            <v>0</v>
          </cell>
          <cell r="J97">
            <v>1.453699665649077</v>
          </cell>
          <cell r="K97">
            <v>104.73277499999999</v>
          </cell>
          <cell r="L97">
            <v>0.95632283505154625</v>
          </cell>
        </row>
        <row r="98">
          <cell r="B98" t="str">
            <v>XLM</v>
          </cell>
          <cell r="C98">
            <v>44186</v>
          </cell>
          <cell r="D98">
            <v>375</v>
          </cell>
          <cell r="E98">
            <v>1</v>
          </cell>
          <cell r="H98">
            <v>0.21419320999999999</v>
          </cell>
          <cell r="I98">
            <v>0</v>
          </cell>
          <cell r="J98">
            <v>1</v>
          </cell>
          <cell r="K98">
            <v>80.322453749999994</v>
          </cell>
          <cell r="L98">
            <v>1.5866163703703702</v>
          </cell>
        </row>
        <row r="99">
          <cell r="B99" t="str">
            <v>ALGO</v>
          </cell>
          <cell r="C99">
            <v>44189</v>
          </cell>
          <cell r="D99">
            <v>138</v>
          </cell>
          <cell r="E99">
            <v>1</v>
          </cell>
          <cell r="H99">
            <v>1.2382348000000001</v>
          </cell>
          <cell r="I99">
            <v>2.4759000000000002</v>
          </cell>
          <cell r="J99">
            <v>1</v>
          </cell>
          <cell r="K99">
            <v>173.94214794132</v>
          </cell>
          <cell r="L99">
            <v>3.9839871387934731</v>
          </cell>
        </row>
        <row r="100">
          <cell r="E100">
            <v>1.1000000000000001</v>
          </cell>
          <cell r="J100">
            <v>1.2079</v>
          </cell>
        </row>
        <row r="101">
          <cell r="B101" t="str">
            <v>COMP</v>
          </cell>
          <cell r="C101">
            <v>44206</v>
          </cell>
          <cell r="D101">
            <v>0.5</v>
          </cell>
          <cell r="E101">
            <v>1</v>
          </cell>
          <cell r="H101">
            <v>183.60310100000001</v>
          </cell>
          <cell r="I101">
            <v>0</v>
          </cell>
          <cell r="J101">
            <v>1</v>
          </cell>
          <cell r="K101">
            <v>91.801550500000005</v>
          </cell>
          <cell r="L101">
            <v>0.13876512435650948</v>
          </cell>
        </row>
        <row r="102">
          <cell r="B102" t="str">
            <v>LINK</v>
          </cell>
          <cell r="C102">
            <v>44185</v>
          </cell>
          <cell r="D102">
            <v>4.5</v>
          </cell>
          <cell r="E102">
            <v>1</v>
          </cell>
          <cell r="H102">
            <v>17.010000000000002</v>
          </cell>
          <cell r="I102">
            <v>0</v>
          </cell>
          <cell r="J102">
            <v>1</v>
          </cell>
          <cell r="K102">
            <v>76.545000000000002</v>
          </cell>
          <cell r="L102">
            <v>0.55342465753424663</v>
          </cell>
        </row>
        <row r="103">
          <cell r="B103" t="str">
            <v>ATOM</v>
          </cell>
          <cell r="C103">
            <v>44197</v>
          </cell>
          <cell r="D103">
            <v>10</v>
          </cell>
          <cell r="E103">
            <v>1</v>
          </cell>
          <cell r="H103">
            <v>23.03</v>
          </cell>
          <cell r="I103">
            <v>9.8599999999999993E-2</v>
          </cell>
          <cell r="J103">
            <v>1</v>
          </cell>
          <cell r="K103">
            <v>231.28600000000003</v>
          </cell>
          <cell r="L103">
            <v>3.6724444444444448</v>
          </cell>
        </row>
        <row r="104">
          <cell r="B104" t="str">
            <v>NXE^</v>
          </cell>
          <cell r="C104">
            <v>43102</v>
          </cell>
          <cell r="D104">
            <v>275</v>
          </cell>
          <cell r="E104">
            <v>1.51</v>
          </cell>
          <cell r="F104">
            <v>2.1800000000000002</v>
          </cell>
          <cell r="H104">
            <v>4.34</v>
          </cell>
          <cell r="I104">
            <v>0</v>
          </cell>
          <cell r="J104">
            <v>1.453699665649077</v>
          </cell>
          <cell r="K104">
            <v>821.00864999999988</v>
          </cell>
          <cell r="L104">
            <v>1.0679283761467888</v>
          </cell>
        </row>
        <row r="105">
          <cell r="B105" t="str">
            <v>URC^</v>
          </cell>
          <cell r="C105">
            <v>43822</v>
          </cell>
          <cell r="D105">
            <v>190</v>
          </cell>
          <cell r="E105">
            <v>1.51</v>
          </cell>
          <cell r="F105">
            <v>1.18</v>
          </cell>
          <cell r="H105">
            <v>5.0223520860590218</v>
          </cell>
          <cell r="I105">
            <v>0</v>
          </cell>
          <cell r="J105">
            <v>1.453699665649077</v>
          </cell>
          <cell r="K105">
            <v>656.42644000000018</v>
          </cell>
          <cell r="L105">
            <v>3.4210701355932218</v>
          </cell>
        </row>
        <row r="106">
          <cell r="B106" t="str">
            <v>DASH</v>
          </cell>
          <cell r="C106">
            <v>44238</v>
          </cell>
          <cell r="D106">
            <v>0.4</v>
          </cell>
          <cell r="E106">
            <v>1</v>
          </cell>
          <cell r="H106">
            <v>116.160341</v>
          </cell>
          <cell r="I106">
            <v>0</v>
          </cell>
          <cell r="J106">
            <v>1</v>
          </cell>
          <cell r="K106">
            <v>46.464136400000001</v>
          </cell>
          <cell r="L106">
            <v>-3.9520911195634272E-2</v>
          </cell>
        </row>
        <row r="107">
          <cell r="B107" t="str">
            <v>URG</v>
          </cell>
          <cell r="C107">
            <v>43374</v>
          </cell>
          <cell r="D107">
            <v>700</v>
          </cell>
          <cell r="E107">
            <v>1.1499999999999999</v>
          </cell>
          <cell r="F107">
            <v>0.66</v>
          </cell>
          <cell r="H107">
            <v>1.3</v>
          </cell>
          <cell r="I107">
            <v>0</v>
          </cell>
          <cell r="J107">
            <v>1.2088000000000001</v>
          </cell>
          <cell r="K107">
            <v>752.81270681667763</v>
          </cell>
          <cell r="L107">
            <v>0.87388444337484683</v>
          </cell>
        </row>
        <row r="108">
          <cell r="B108" t="str">
            <v>IVN</v>
          </cell>
          <cell r="C108">
            <v>43854</v>
          </cell>
          <cell r="D108">
            <v>50</v>
          </cell>
          <cell r="E108">
            <v>1.46</v>
          </cell>
          <cell r="F108">
            <v>3.71</v>
          </cell>
          <cell r="H108">
            <v>9.48</v>
          </cell>
          <cell r="I108">
            <v>0</v>
          </cell>
          <cell r="J108">
            <v>1.453699665649077</v>
          </cell>
          <cell r="K108">
            <v>326.06459999999998</v>
          </cell>
          <cell r="L108">
            <v>1.5663305444743933</v>
          </cell>
        </row>
        <row r="109">
          <cell r="B109" t="str">
            <v>UEC</v>
          </cell>
          <cell r="C109">
            <v>44229</v>
          </cell>
          <cell r="D109">
            <v>75</v>
          </cell>
          <cell r="E109">
            <v>1.2022999999999999</v>
          </cell>
          <cell r="F109">
            <v>1.74</v>
          </cell>
          <cell r="H109">
            <v>3.34</v>
          </cell>
          <cell r="I109">
            <v>0</v>
          </cell>
          <cell r="J109">
            <v>1.1317338162064281</v>
          </cell>
          <cell r="K109">
            <v>221.34180000000003</v>
          </cell>
          <cell r="L109">
            <v>1.039227939770115</v>
          </cell>
        </row>
        <row r="110">
          <cell r="B110" t="str">
            <v>FIL</v>
          </cell>
          <cell r="C110">
            <v>44243</v>
          </cell>
          <cell r="D110">
            <v>0.7</v>
          </cell>
          <cell r="E110">
            <v>1</v>
          </cell>
          <cell r="H110">
            <v>32.722228000000001</v>
          </cell>
          <cell r="I110">
            <v>0</v>
          </cell>
          <cell r="J110">
            <v>1</v>
          </cell>
          <cell r="K110">
            <v>22.9055596</v>
          </cell>
          <cell r="L110">
            <v>-7.2236234760419613E-2</v>
          </cell>
        </row>
        <row r="111">
          <cell r="B111" t="str">
            <v>LTC</v>
          </cell>
          <cell r="C111">
            <v>44202</v>
          </cell>
          <cell r="D111">
            <v>0.4</v>
          </cell>
          <cell r="E111">
            <v>1</v>
          </cell>
          <cell r="H111">
            <v>133.4452</v>
          </cell>
          <cell r="I111">
            <v>0</v>
          </cell>
          <cell r="J111">
            <v>1</v>
          </cell>
          <cell r="K111">
            <v>53.378080000000004</v>
          </cell>
          <cell r="L111">
            <v>-1.1517037037036959E-2</v>
          </cell>
        </row>
        <row r="112">
          <cell r="B112" t="str">
            <v>BCH</v>
          </cell>
          <cell r="C112">
            <v>44277</v>
          </cell>
          <cell r="D112">
            <v>0.11</v>
          </cell>
          <cell r="H112">
            <v>378.33300000000003</v>
          </cell>
          <cell r="I112">
            <v>0</v>
          </cell>
          <cell r="J112">
            <v>1</v>
          </cell>
          <cell r="K112">
            <v>41.616630000000001</v>
          </cell>
          <cell r="L112">
            <v>-0.13819362186788153</v>
          </cell>
        </row>
        <row r="113">
          <cell r="B113" t="str">
            <v>ATY^</v>
          </cell>
          <cell r="C113">
            <v>43874</v>
          </cell>
          <cell r="D113">
            <v>300</v>
          </cell>
          <cell r="E113">
            <v>1.44</v>
          </cell>
          <cell r="F113">
            <v>0.37</v>
          </cell>
          <cell r="H113">
            <v>0.42499999999999999</v>
          </cell>
          <cell r="I113">
            <v>0</v>
          </cell>
          <cell r="J113">
            <v>1.453699665649077</v>
          </cell>
          <cell r="K113">
            <v>87.707249999999988</v>
          </cell>
          <cell r="L113">
            <v>0.13782378378378349</v>
          </cell>
        </row>
        <row r="114">
          <cell r="B114" t="str">
            <v>ADA</v>
          </cell>
          <cell r="C114">
            <v>44294</v>
          </cell>
          <cell r="D114">
            <v>50</v>
          </cell>
          <cell r="E114">
            <v>1</v>
          </cell>
          <cell r="H114">
            <v>1.206</v>
          </cell>
          <cell r="I114">
            <v>0</v>
          </cell>
          <cell r="J114">
            <v>1</v>
          </cell>
          <cell r="K114">
            <v>60.3</v>
          </cell>
          <cell r="L114">
            <v>0.17087378640776693</v>
          </cell>
        </row>
        <row r="115">
          <cell r="B115" t="str">
            <v>PDN</v>
          </cell>
          <cell r="C115">
            <v>44287</v>
          </cell>
          <cell r="D115">
            <v>750</v>
          </cell>
          <cell r="E115">
            <v>1.55</v>
          </cell>
          <cell r="F115">
            <v>0.37</v>
          </cell>
          <cell r="H115">
            <v>0.84</v>
          </cell>
          <cell r="I115">
            <v>0</v>
          </cell>
          <cell r="J115">
            <v>1.6165535079211122</v>
          </cell>
          <cell r="K115">
            <v>389.71799999999996</v>
          </cell>
          <cell r="L115">
            <v>1.1768032432432431</v>
          </cell>
        </row>
        <row r="116">
          <cell r="B116" t="str">
            <v>ISO^</v>
          </cell>
          <cell r="C116">
            <v>44229</v>
          </cell>
          <cell r="D116">
            <v>75</v>
          </cell>
          <cell r="E116">
            <v>1.55</v>
          </cell>
          <cell r="F116">
            <v>2</v>
          </cell>
          <cell r="H116">
            <v>3.88</v>
          </cell>
          <cell r="I116">
            <v>0</v>
          </cell>
          <cell r="J116">
            <v>1.453699665649077</v>
          </cell>
          <cell r="K116">
            <v>200.17889999999997</v>
          </cell>
          <cell r="L116">
            <v>1.0685152999999998</v>
          </cell>
        </row>
        <row r="117">
          <cell r="B117" t="str">
            <v>PEN</v>
          </cell>
          <cell r="C117">
            <v>44321</v>
          </cell>
          <cell r="D117">
            <v>2000</v>
          </cell>
          <cell r="E117">
            <v>1.5603</v>
          </cell>
          <cell r="F117">
            <v>0.14000000000000001</v>
          </cell>
          <cell r="H117">
            <v>0.22500000000000001</v>
          </cell>
          <cell r="I117">
            <v>0</v>
          </cell>
          <cell r="J117">
            <v>1.6165535079211122</v>
          </cell>
          <cell r="K117">
            <v>278.37</v>
          </cell>
          <cell r="L117">
            <v>0.55121682499999991</v>
          </cell>
        </row>
        <row r="118">
          <cell r="B118" t="str">
            <v>BMN</v>
          </cell>
          <cell r="C118">
            <v>44281</v>
          </cell>
          <cell r="D118">
            <v>2000</v>
          </cell>
          <cell r="E118">
            <v>1.55</v>
          </cell>
          <cell r="F118">
            <v>0.13</v>
          </cell>
          <cell r="H118">
            <v>0.30499999999999999</v>
          </cell>
          <cell r="I118">
            <v>0</v>
          </cell>
          <cell r="J118">
            <v>1.6165535079211122</v>
          </cell>
          <cell r="K118">
            <v>377.346</v>
          </cell>
          <cell r="L118">
            <v>1.2495626923076921</v>
          </cell>
        </row>
        <row r="119">
          <cell r="B119" t="str">
            <v>AEC</v>
          </cell>
          <cell r="C119">
            <v>44321</v>
          </cell>
          <cell r="D119">
            <v>1500</v>
          </cell>
          <cell r="E119">
            <v>1.4799</v>
          </cell>
          <cell r="F119">
            <v>0.1</v>
          </cell>
          <cell r="H119">
            <v>8.5000000000000006E-2</v>
          </cell>
          <cell r="I119">
            <v>0</v>
          </cell>
          <cell r="J119">
            <v>1.453699665649077</v>
          </cell>
          <cell r="K119">
            <v>87.707249999999988</v>
          </cell>
          <cell r="L119">
            <v>-0.13468027150000011</v>
          </cell>
        </row>
        <row r="120">
          <cell r="B120" t="str">
            <v>XTZ</v>
          </cell>
          <cell r="C120">
            <v>44264</v>
          </cell>
          <cell r="D120">
            <v>13.5</v>
          </cell>
          <cell r="E120">
            <v>1</v>
          </cell>
          <cell r="H120">
            <v>3.358371040723982</v>
          </cell>
          <cell r="I120">
            <v>0</v>
          </cell>
          <cell r="J120">
            <v>1</v>
          </cell>
          <cell r="K120">
            <v>45.33800904977376</v>
          </cell>
          <cell r="L120">
            <v>-9.7212085826886604E-2</v>
          </cell>
        </row>
        <row r="121">
          <cell r="B121" t="str">
            <v>VZLA</v>
          </cell>
          <cell r="C121">
            <v>44216</v>
          </cell>
          <cell r="D121">
            <v>150</v>
          </cell>
          <cell r="E121">
            <v>1.55</v>
          </cell>
          <cell r="H121">
            <v>2.65</v>
          </cell>
          <cell r="I121">
            <v>0</v>
          </cell>
          <cell r="J121">
            <v>1.453699665649077</v>
          </cell>
          <cell r="K121">
            <v>273.44024999999993</v>
          </cell>
          <cell r="L121">
            <v>0.77707499999999952</v>
          </cell>
        </row>
        <row r="122">
          <cell r="B122" t="str">
            <v>MANA</v>
          </cell>
          <cell r="C122">
            <v>44309</v>
          </cell>
          <cell r="D122">
            <v>130</v>
          </cell>
          <cell r="E122">
            <v>1</v>
          </cell>
          <cell r="H122">
            <v>2.8140000000000001</v>
          </cell>
          <cell r="I122">
            <v>0</v>
          </cell>
          <cell r="J122">
            <v>1</v>
          </cell>
          <cell r="K122">
            <v>365.82</v>
          </cell>
          <cell r="L122">
            <v>2.6832460732984291</v>
          </cell>
        </row>
        <row r="123">
          <cell r="B123" t="str">
            <v>GLO</v>
          </cell>
          <cell r="C123">
            <v>44270</v>
          </cell>
          <cell r="D123">
            <v>75</v>
          </cell>
          <cell r="E123">
            <v>1.49</v>
          </cell>
          <cell r="F123">
            <v>2.19</v>
          </cell>
          <cell r="H123">
            <v>3.69</v>
          </cell>
          <cell r="I123">
            <v>0</v>
          </cell>
          <cell r="J123">
            <v>1.453699665649077</v>
          </cell>
          <cell r="K123">
            <v>190.37632499999998</v>
          </cell>
          <cell r="L123">
            <v>0.72700593150684922</v>
          </cell>
        </row>
        <row r="124">
          <cell r="B124" t="str">
            <v>UUUU</v>
          </cell>
          <cell r="C124">
            <v>44278</v>
          </cell>
          <cell r="D124">
            <v>50</v>
          </cell>
          <cell r="E124">
            <v>1.1825000000000001</v>
          </cell>
          <cell r="F124">
            <v>4.8099999999999996</v>
          </cell>
          <cell r="H124">
            <v>8</v>
          </cell>
          <cell r="I124">
            <v>0</v>
          </cell>
          <cell r="J124">
            <v>1.1317338162064281</v>
          </cell>
          <cell r="K124">
            <v>353.44000000000005</v>
          </cell>
          <cell r="L124">
            <v>0.73780790020790077</v>
          </cell>
        </row>
        <row r="125">
          <cell r="B125" t="str">
            <v>DNN</v>
          </cell>
          <cell r="C125">
            <v>44253</v>
          </cell>
          <cell r="D125">
            <v>200</v>
          </cell>
          <cell r="E125">
            <v>1.52</v>
          </cell>
          <cell r="F125">
            <v>1.05</v>
          </cell>
          <cell r="H125">
            <v>1.425</v>
          </cell>
          <cell r="I125">
            <v>0</v>
          </cell>
          <cell r="J125">
            <v>1.453699665649077</v>
          </cell>
          <cell r="K125">
            <v>196.05149999999998</v>
          </cell>
          <cell r="L125">
            <v>0.41903942857142834</v>
          </cell>
        </row>
        <row r="126">
          <cell r="B126" t="str">
            <v>BOE</v>
          </cell>
          <cell r="C126">
            <v>44350</v>
          </cell>
          <cell r="D126">
            <v>187</v>
          </cell>
          <cell r="E126">
            <v>1.57</v>
          </cell>
          <cell r="F126">
            <v>1.4</v>
          </cell>
          <cell r="H126">
            <v>2.44</v>
          </cell>
          <cell r="I126">
            <v>0</v>
          </cell>
          <cell r="J126">
            <v>1.6165535079211122</v>
          </cell>
          <cell r="K126">
            <v>282.25480800000003</v>
          </cell>
          <cell r="L126">
            <v>0.69266634285714301</v>
          </cell>
        </row>
        <row r="149">
          <cell r="P149">
            <v>60346.003245094333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A2F8-38B0-3A4B-97E4-9175D0AD9B92}">
  <dimension ref="A1:O140"/>
  <sheetViews>
    <sheetView tabSelected="1" workbookViewId="0">
      <selection activeCell="Q134" sqref="Q134"/>
    </sheetView>
  </sheetViews>
  <sheetFormatPr baseColWidth="10" defaultRowHeight="16" x14ac:dyDescent="0.2"/>
  <cols>
    <col min="1" max="1" width="19.6640625" bestFit="1" customWidth="1"/>
    <col min="2" max="2" width="4.6640625" bestFit="1" customWidth="1"/>
    <col min="3" max="3" width="6.83203125" bestFit="1" customWidth="1"/>
    <col min="4" max="4" width="4.5" bestFit="1" customWidth="1"/>
    <col min="5" max="5" width="8.6640625" bestFit="1" customWidth="1"/>
    <col min="6" max="6" width="7.1640625" bestFit="1" customWidth="1"/>
    <col min="7" max="7" width="7.83203125" bestFit="1" customWidth="1"/>
    <col min="8" max="8" width="8.1640625" bestFit="1" customWidth="1"/>
    <col min="9" max="9" width="6.1640625" bestFit="1" customWidth="1"/>
    <col min="10" max="10" width="9.33203125" bestFit="1" customWidth="1"/>
    <col min="11" max="11" width="7.83203125" bestFit="1" customWidth="1"/>
    <col min="12" max="12" width="6" bestFit="1" customWidth="1"/>
    <col min="13" max="13" width="7.83203125" bestFit="1" customWidth="1"/>
    <col min="14" max="14" width="2.5" customWidth="1"/>
    <col min="15" max="15" width="6.33203125" customWidth="1"/>
  </cols>
  <sheetData>
    <row r="1" spans="1: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>
        <f ca="1">TODAY()</f>
        <v>44534</v>
      </c>
      <c r="N1" s="4"/>
      <c r="O1" s="4"/>
    </row>
    <row r="2" spans="1:15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 t="s">
        <v>1</v>
      </c>
      <c r="N2" s="9">
        <f>K17/'[1]2021'!P149</f>
        <v>0.2480447866481833</v>
      </c>
      <c r="O2" s="10"/>
    </row>
    <row r="3" spans="1:15" x14ac:dyDescent="0.2">
      <c r="A3" s="11" t="str">
        <f>'[1]2021'!A3</f>
        <v>Investment</v>
      </c>
      <c r="B3" s="11" t="str">
        <f>'[1]2021'!B3</f>
        <v>Ticker</v>
      </c>
      <c r="C3" s="11" t="str">
        <f>'[1]2021'!C3</f>
        <v>Buy date</v>
      </c>
      <c r="D3" s="11" t="str">
        <f>'[1]2021'!D3</f>
        <v>Shares</v>
      </c>
      <c r="E3" s="11" t="str">
        <f>'[1]2021'!E3</f>
        <v>exch. rate buy</v>
      </c>
      <c r="F3" s="11" t="str">
        <f>'[1]2021'!F3</f>
        <v>Buy price</v>
      </c>
      <c r="G3" s="11" t="str">
        <f>'[1]2021'!G3</f>
        <v>Euro spent</v>
      </c>
      <c r="H3" s="11" t="str">
        <f>'[1]2021'!H3</f>
        <v>Price now</v>
      </c>
      <c r="I3" s="11" t="str">
        <f>'[1]2021'!I3</f>
        <v>Dividends</v>
      </c>
      <c r="J3" s="11" t="str">
        <f>'[1]2021'!J3</f>
        <v>exch. Rate now</v>
      </c>
      <c r="K3" s="11" t="str">
        <f>'[1]2021'!K3</f>
        <v>Euro now</v>
      </c>
      <c r="L3" s="11" t="str">
        <f>'[1]2021'!L3</f>
        <v>Return%</v>
      </c>
      <c r="M3" s="11" t="str">
        <f>'[1]2021'!M3</f>
        <v>Return€</v>
      </c>
      <c r="N3" s="11" t="str">
        <f>N21</f>
        <v>nr</v>
      </c>
      <c r="O3" s="11" t="s">
        <v>2</v>
      </c>
    </row>
    <row r="4" spans="1:15" x14ac:dyDescent="0.2">
      <c r="A4" s="12" t="s">
        <v>3</v>
      </c>
      <c r="B4" s="12" t="str">
        <f>'[1]2021'!B4</f>
        <v>SAND</v>
      </c>
      <c r="C4" s="13">
        <f>'[1]2021'!C4</f>
        <v>44193</v>
      </c>
      <c r="D4" s="12">
        <f>'[1]2021'!D4</f>
        <v>200</v>
      </c>
      <c r="E4" s="14">
        <f>'[1]2021'!E4</f>
        <v>1.1766000000000001</v>
      </c>
      <c r="F4" s="12">
        <f>'[1]2021'!F4</f>
        <v>6.32</v>
      </c>
      <c r="G4" s="15">
        <f>'[1]2021'!G4</f>
        <v>1074.2818289988099</v>
      </c>
      <c r="H4" s="12">
        <f>'[1]2021'!H4</f>
        <v>5.78</v>
      </c>
      <c r="I4" s="12">
        <f>'[1]2021'!I4</f>
        <v>0</v>
      </c>
      <c r="J4" s="14">
        <f>'[1]2021'!J4</f>
        <v>1.1317338162064281</v>
      </c>
      <c r="K4" s="15">
        <f>'[1]2021'!K4</f>
        <v>1021.4416000000002</v>
      </c>
      <c r="L4" s="16">
        <f>'[1]2021'!L4</f>
        <v>-4.9186561265822409E-2</v>
      </c>
      <c r="M4" s="17">
        <f>'[1]2021'!M4</f>
        <v>-52.840228998809721</v>
      </c>
      <c r="N4" s="18">
        <v>1</v>
      </c>
      <c r="O4" s="12"/>
    </row>
    <row r="5" spans="1:15" x14ac:dyDescent="0.2">
      <c r="A5" s="12" t="s">
        <v>4</v>
      </c>
      <c r="B5" s="12" t="str">
        <f>'[1]2021'!B5</f>
        <v>WPM</v>
      </c>
      <c r="C5" s="13">
        <f>'[1]2021'!C5</f>
        <v>44195</v>
      </c>
      <c r="D5" s="12">
        <f>'[1]2021'!D5</f>
        <v>30</v>
      </c>
      <c r="E5" s="14">
        <f>'[1]2021'!E5</f>
        <v>1.2286999999999999</v>
      </c>
      <c r="F5" s="12">
        <f>'[1]2021'!F5</f>
        <v>42.5</v>
      </c>
      <c r="G5" s="15">
        <f>'[1]2021'!G5</f>
        <v>1037.6821030357289</v>
      </c>
      <c r="H5" s="12">
        <f>'[1]2021'!H5</f>
        <v>39.85</v>
      </c>
      <c r="I5" s="12">
        <f>'[1]2021'!I5</f>
        <v>0.42000000000000004</v>
      </c>
      <c r="J5" s="14">
        <f>'[1]2021'!J5</f>
        <v>1.1317338162064281</v>
      </c>
      <c r="K5" s="15">
        <f>'[1]2021'!K5</f>
        <v>1067.4771600000001</v>
      </c>
      <c r="L5" s="16">
        <f>'[1]2021'!L5</f>
        <v>2.8713087444705923E-2</v>
      </c>
      <c r="M5" s="17">
        <f>'[1]2021'!M5</f>
        <v>29.795056964271225</v>
      </c>
      <c r="N5" s="18">
        <v>2</v>
      </c>
      <c r="O5" s="12"/>
    </row>
    <row r="6" spans="1:15" x14ac:dyDescent="0.2">
      <c r="A6" s="12" t="s">
        <v>5</v>
      </c>
      <c r="B6" s="12" t="str">
        <f>'[1]2021'!B6</f>
        <v>AUN</v>
      </c>
      <c r="C6" s="13">
        <f>'[1]2021'!C6</f>
        <v>44204</v>
      </c>
      <c r="D6" s="12">
        <f>'[1]2021'!D6</f>
        <v>1400</v>
      </c>
      <c r="E6" s="14">
        <f>'[1]2021'!E6</f>
        <v>1.52</v>
      </c>
      <c r="F6" s="12">
        <f>'[1]2021'!F6</f>
        <v>0.62</v>
      </c>
      <c r="G6" s="15">
        <f>'[1]2021'!G6</f>
        <v>571.0526315789474</v>
      </c>
      <c r="H6" s="12">
        <f>'[1]2021'!H6</f>
        <v>0.34</v>
      </c>
      <c r="I6" s="12">
        <f>'[1]2021'!I6</f>
        <v>0</v>
      </c>
      <c r="J6" s="14">
        <f>'[1]2021'!J6</f>
        <v>1.453699665649077</v>
      </c>
      <c r="K6" s="15">
        <f>'[1]2021'!K6</f>
        <v>327.44039999999995</v>
      </c>
      <c r="L6" s="16">
        <f>'[1]2021'!L6</f>
        <v>-0.42660206451612914</v>
      </c>
      <c r="M6" s="17">
        <f>'[1]2021'!M6</f>
        <v>-243.61223157894744</v>
      </c>
      <c r="N6" s="18">
        <v>3</v>
      </c>
      <c r="O6" s="12"/>
    </row>
    <row r="7" spans="1:15" x14ac:dyDescent="0.2">
      <c r="A7" s="12" t="s">
        <v>6</v>
      </c>
      <c r="B7" s="12" t="str">
        <f>'[1]2021'!B7</f>
        <v>VOX</v>
      </c>
      <c r="C7" s="13">
        <f>'[1]2021'!C7</f>
        <v>44210</v>
      </c>
      <c r="D7" s="12">
        <f>'[1]2021'!D7</f>
        <v>200</v>
      </c>
      <c r="E7" s="14">
        <f>'[1]2021'!E7</f>
        <v>1.56</v>
      </c>
      <c r="F7" s="12">
        <f>'[1]2021'!F7</f>
        <v>2.52</v>
      </c>
      <c r="G7" s="15">
        <f>'[1]2021'!G7</f>
        <v>323.07692307692304</v>
      </c>
      <c r="H7" s="12">
        <f>'[1]2021'!H7</f>
        <v>3.62</v>
      </c>
      <c r="I7" s="12">
        <f>'[1]2021'!I7</f>
        <v>0</v>
      </c>
      <c r="J7" s="14">
        <f>'[1]2021'!J7</f>
        <v>1.453699665649077</v>
      </c>
      <c r="K7" s="15">
        <f>'[1]2021'!K7</f>
        <v>498.03960000000001</v>
      </c>
      <c r="L7" s="16">
        <f>'[1]2021'!L7</f>
        <v>0.54155114285714312</v>
      </c>
      <c r="M7" s="17">
        <f>'[1]2021'!M7</f>
        <v>174.96267692307697</v>
      </c>
      <c r="N7" s="18">
        <v>4</v>
      </c>
      <c r="O7" s="12"/>
    </row>
    <row r="8" spans="1:15" x14ac:dyDescent="0.2">
      <c r="A8" s="12" t="s">
        <v>7</v>
      </c>
      <c r="B8" s="12" t="str">
        <f>'[1]2021'!B8</f>
        <v>SILV</v>
      </c>
      <c r="C8" s="13">
        <f>'[1]2021'!C8</f>
        <v>44211</v>
      </c>
      <c r="D8" s="12">
        <f>'[1]2021'!D8</f>
        <v>50</v>
      </c>
      <c r="E8" s="14">
        <f>'[1]2021'!E8</f>
        <v>1.1935</v>
      </c>
      <c r="F8" s="12">
        <f>'[1]2021'!F8</f>
        <v>8.75</v>
      </c>
      <c r="G8" s="15">
        <f>'[1]2021'!G8</f>
        <v>366.56891495601172</v>
      </c>
      <c r="H8" s="12">
        <f>'[1]2021'!H8</f>
        <v>7.48</v>
      </c>
      <c r="I8" s="12">
        <f>'[1]2021'!I8</f>
        <v>0</v>
      </c>
      <c r="J8" s="14">
        <f>'[1]2021'!J8</f>
        <v>1.1317338162064281</v>
      </c>
      <c r="K8" s="15">
        <f>'[1]2021'!K8</f>
        <v>330.46640000000008</v>
      </c>
      <c r="L8" s="16">
        <f>'[1]2021'!L8</f>
        <v>-9.8487660799999766E-2</v>
      </c>
      <c r="M8" s="17">
        <f>'[1]2021'!M8</f>
        <v>-36.102514956011646</v>
      </c>
      <c r="N8" s="18">
        <v>5</v>
      </c>
      <c r="O8" s="12"/>
    </row>
    <row r="9" spans="1:15" x14ac:dyDescent="0.2">
      <c r="A9" s="12" t="s">
        <v>8</v>
      </c>
      <c r="B9" s="12" t="str">
        <f>'[1]2021'!B9</f>
        <v>PSLV</v>
      </c>
      <c r="C9" s="13">
        <f>'[1]2021'!C9</f>
        <v>44250</v>
      </c>
      <c r="D9" s="12">
        <f>'[1]2021'!D9</f>
        <v>750</v>
      </c>
      <c r="E9" s="14">
        <f>'[1]2021'!E9</f>
        <v>1.1871</v>
      </c>
      <c r="F9" s="12">
        <f>'[1]2021'!F9</f>
        <v>8.9</v>
      </c>
      <c r="G9" s="15">
        <f>'[1]2021'!G9</f>
        <v>5622.9466767753347</v>
      </c>
      <c r="H9" s="12">
        <f>'[1]2021'!H9</f>
        <v>7.87</v>
      </c>
      <c r="I9" s="12">
        <f>'[1]2021'!I9</f>
        <v>0</v>
      </c>
      <c r="J9" s="14">
        <f>'[1]2021'!J9</f>
        <v>1.1317338162064281</v>
      </c>
      <c r="K9" s="15">
        <f>'[1]2021'!K9</f>
        <v>5215.4490000000005</v>
      </c>
      <c r="L9" s="16">
        <f>'[1]2021'!L9</f>
        <v>-7.2470485707865046E-2</v>
      </c>
      <c r="M9" s="17">
        <f>'[1]2021'!M9</f>
        <v>-407.49767677533418</v>
      </c>
      <c r="N9" s="18">
        <v>6</v>
      </c>
      <c r="O9" s="12"/>
    </row>
    <row r="10" spans="1:15" x14ac:dyDescent="0.2">
      <c r="A10" s="12" t="s">
        <v>9</v>
      </c>
      <c r="B10" s="12" t="str">
        <f>'[1]2021'!B10</f>
        <v>SPPP</v>
      </c>
      <c r="C10" s="13">
        <f>'[1]2021'!C10</f>
        <v>44295</v>
      </c>
      <c r="D10" s="12">
        <f>'[1]2021'!D10</f>
        <v>200</v>
      </c>
      <c r="E10" s="14">
        <f>'[1]2021'!E10</f>
        <v>1.1847000000000001</v>
      </c>
      <c r="F10" s="12">
        <f>'[1]2021'!F10</f>
        <v>18.54</v>
      </c>
      <c r="G10" s="15">
        <f>'[1]2021'!G10</f>
        <v>3129.9063053937703</v>
      </c>
      <c r="H10" s="12">
        <f>'[1]2021'!H10</f>
        <v>13.75</v>
      </c>
      <c r="I10" s="12">
        <f>'[1]2021'!I10</f>
        <v>0</v>
      </c>
      <c r="J10" s="14">
        <f>'[1]2021'!J10</f>
        <v>1.1317338162064281</v>
      </c>
      <c r="K10" s="15">
        <f>'[1]2021'!K10</f>
        <v>2429.9</v>
      </c>
      <c r="L10" s="16">
        <f>'[1]2021'!L10</f>
        <v>-0.22365088187702253</v>
      </c>
      <c r="M10" s="17">
        <f>'[1]2021'!M10</f>
        <v>-700.00630539377016</v>
      </c>
      <c r="N10" s="18">
        <v>7</v>
      </c>
      <c r="O10" s="12"/>
    </row>
    <row r="11" spans="1:15" x14ac:dyDescent="0.2">
      <c r="A11" s="12" t="s">
        <v>10</v>
      </c>
      <c r="B11" s="12" t="str">
        <f>'[1]2021'!B11</f>
        <v>EMPR</v>
      </c>
      <c r="C11" s="13">
        <f>'[1]2021'!C11</f>
        <v>44313</v>
      </c>
      <c r="D11" s="12">
        <f>'[1]2021'!D11</f>
        <v>1000</v>
      </c>
      <c r="E11" s="14">
        <f>'[1]2021'!E11</f>
        <v>1.4993000000000001</v>
      </c>
      <c r="F11" s="12">
        <f>'[1]2021'!F11</f>
        <v>0.41</v>
      </c>
      <c r="G11" s="15">
        <f>'[1]2021'!G11</f>
        <v>273.46094844260654</v>
      </c>
      <c r="H11" s="12">
        <f>'[1]2021'!H11</f>
        <v>0.27</v>
      </c>
      <c r="I11" s="12">
        <f>'[1]2021'!I11</f>
        <v>0</v>
      </c>
      <c r="J11" s="14">
        <f>'[1]2021'!J11</f>
        <v>1.453699665649077</v>
      </c>
      <c r="K11" s="15">
        <f>'[1]2021'!K11</f>
        <v>185.73299999999998</v>
      </c>
      <c r="L11" s="16">
        <f>'[1]2021'!L11</f>
        <v>-0.32080612951219517</v>
      </c>
      <c r="M11" s="17">
        <f>'[1]2021'!M11</f>
        <v>-87.727948442606561</v>
      </c>
      <c r="N11" s="18">
        <v>8</v>
      </c>
      <c r="O11" s="12"/>
    </row>
    <row r="12" spans="1:15" x14ac:dyDescent="0.2">
      <c r="A12" s="12" t="s">
        <v>11</v>
      </c>
      <c r="B12" s="12" t="str">
        <f>'[1]2021'!B12</f>
        <v>GROY</v>
      </c>
      <c r="C12" s="13">
        <f>'[1]2021'!C12</f>
        <v>44341</v>
      </c>
      <c r="D12" s="12">
        <f>'[1]2021'!D12</f>
        <v>200</v>
      </c>
      <c r="E12" s="14">
        <f>'[1]2021'!E12</f>
        <v>1.2256</v>
      </c>
      <c r="F12" s="12">
        <f>'[1]2021'!F12</f>
        <v>5.0999999999999996</v>
      </c>
      <c r="G12" s="15">
        <f>'[1]2021'!G12</f>
        <v>832.24543080939941</v>
      </c>
      <c r="H12" s="12">
        <f>'[1]2021'!H12</f>
        <v>4.88</v>
      </c>
      <c r="I12" s="12">
        <f>'[1]2021'!I12</f>
        <v>0</v>
      </c>
      <c r="J12" s="14">
        <f>'[1]2021'!J12</f>
        <v>1.1317338162064281</v>
      </c>
      <c r="K12" s="15">
        <f>'[1]2021'!K12</f>
        <v>1211.3936000000001</v>
      </c>
      <c r="L12" s="16">
        <f>'[1]2021'!L12</f>
        <v>0.45557254525490221</v>
      </c>
      <c r="M12" s="17">
        <f>'[1]2021'!M12</f>
        <v>379.1481691906007</v>
      </c>
      <c r="N12" s="18">
        <v>9</v>
      </c>
      <c r="O12" s="12"/>
    </row>
    <row r="13" spans="1:15" x14ac:dyDescent="0.2">
      <c r="A13" s="12" t="s">
        <v>12</v>
      </c>
      <c r="B13" s="12" t="str">
        <f>'[1]2021'!B13</f>
        <v>MTA</v>
      </c>
      <c r="C13" s="13">
        <f>'[1]2021'!C13</f>
        <v>44368</v>
      </c>
      <c r="D13" s="12">
        <f>'[1]2021'!D13</f>
        <v>200</v>
      </c>
      <c r="E13" s="14">
        <f>'[1]2021'!E13</f>
        <v>1.1617</v>
      </c>
      <c r="F13" s="12">
        <f>'[1]2021'!F13</f>
        <v>8.18</v>
      </c>
      <c r="G13" s="15">
        <f>'[1]2021'!G13</f>
        <v>1408.2809675475596</v>
      </c>
      <c r="H13" s="12">
        <f>'[1]2021'!H13</f>
        <v>6.86</v>
      </c>
      <c r="I13" s="12">
        <f>'[1]2021'!I13</f>
        <v>0</v>
      </c>
      <c r="J13" s="14">
        <f>'[1]2021'!J13</f>
        <v>1.1317338162064281</v>
      </c>
      <c r="K13" s="15">
        <f>'[1]2021'!K13</f>
        <v>1212.2992000000002</v>
      </c>
      <c r="L13" s="16">
        <f>'[1]2021'!L13</f>
        <v>-0.13916382601466981</v>
      </c>
      <c r="M13" s="17">
        <f>'[1]2021'!M13</f>
        <v>-195.98176754755946</v>
      </c>
      <c r="N13" s="18">
        <v>10</v>
      </c>
      <c r="O13" s="12"/>
    </row>
    <row r="14" spans="1:15" x14ac:dyDescent="0.2">
      <c r="A14" s="12" t="s">
        <v>13</v>
      </c>
      <c r="B14" s="12" t="str">
        <f>'[1]2021'!B14</f>
        <v>EXK</v>
      </c>
      <c r="C14" s="13">
        <f>'[1]2021'!C14</f>
        <v>44388</v>
      </c>
      <c r="D14" s="12">
        <f>'[1]2021'!D14</f>
        <v>200</v>
      </c>
      <c r="E14" s="14">
        <f>'[1]2021'!E14</f>
        <v>1.18</v>
      </c>
      <c r="F14" s="12">
        <f>'[1]2021'!F14</f>
        <v>5.29</v>
      </c>
      <c r="G14" s="15">
        <f>'[1]2021'!G14</f>
        <v>896.61016949152543</v>
      </c>
      <c r="H14" s="12">
        <f>'[1]2021'!H14</f>
        <v>4.17</v>
      </c>
      <c r="I14" s="12">
        <f>'[1]2021'!I14</f>
        <v>0</v>
      </c>
      <c r="J14" s="14">
        <f>'[1]2021'!J14</f>
        <v>1.1317338162064281</v>
      </c>
      <c r="K14" s="15">
        <f>'[1]2021'!K14</f>
        <v>736.92240000000004</v>
      </c>
      <c r="L14" s="16">
        <f>'[1]2021'!L14</f>
        <v>-0.17810167107750469</v>
      </c>
      <c r="M14" s="17">
        <f>'[1]2021'!M14</f>
        <v>-159.68776949152539</v>
      </c>
      <c r="N14" s="18">
        <v>11</v>
      </c>
      <c r="O14" s="12"/>
    </row>
    <row r="15" spans="1:15" x14ac:dyDescent="0.2">
      <c r="A15" s="12" t="s">
        <v>14</v>
      </c>
      <c r="B15" s="12" t="str">
        <f>'[1]2021'!B15</f>
        <v>FISH</v>
      </c>
      <c r="C15" s="13">
        <f>'[1]2021'!C15</f>
        <v>44433</v>
      </c>
      <c r="D15" s="12">
        <f>'[1]2021'!D15</f>
        <v>300</v>
      </c>
      <c r="E15" s="14">
        <f>'[1]2021'!E15</f>
        <v>1.4830000000000001</v>
      </c>
      <c r="F15" s="12">
        <f>'[1]2021'!F15</f>
        <v>1.27</v>
      </c>
      <c r="G15" s="15">
        <f>'[1]2021'!G15</f>
        <v>256.91166554281858</v>
      </c>
      <c r="H15" s="12">
        <f>'[1]2021'!H15</f>
        <v>1.37</v>
      </c>
      <c r="I15" s="12">
        <f>'[1]2021'!I15</f>
        <v>0</v>
      </c>
      <c r="J15" s="14">
        <f>'[1]2021'!J15</f>
        <v>1.453699665649077</v>
      </c>
      <c r="K15" s="15">
        <f>'[1]2021'!K15</f>
        <v>282.7269</v>
      </c>
      <c r="L15" s="16">
        <f>'[1]2021'!L15</f>
        <v>0.10048292047244108</v>
      </c>
      <c r="M15" s="17">
        <f>'[1]2021'!M15</f>
        <v>25.815234457181418</v>
      </c>
      <c r="N15" s="18">
        <v>12</v>
      </c>
      <c r="O15" s="12"/>
    </row>
    <row r="16" spans="1:15" x14ac:dyDescent="0.2">
      <c r="A16" s="12" t="s">
        <v>15</v>
      </c>
      <c r="B16" s="12" t="str">
        <f>'[1]2021'!B16</f>
        <v>SBSW</v>
      </c>
      <c r="C16" s="13">
        <f>'[1]2021'!C16</f>
        <v>44517</v>
      </c>
      <c r="D16" s="12">
        <f>'[1]2021'!D16</f>
        <v>40</v>
      </c>
      <c r="E16" s="12">
        <f>'[1]2021'!E16</f>
        <v>1.1321000000000001</v>
      </c>
      <c r="F16" s="12">
        <f>'[1]2021'!F16</f>
        <v>14.34</v>
      </c>
      <c r="G16" s="15">
        <f>'[1]2021'!G16</f>
        <v>506.66902217118627</v>
      </c>
      <c r="H16" s="12">
        <f>'[1]2021'!H16</f>
        <v>12.71</v>
      </c>
      <c r="I16" s="12">
        <f>'[1]2021'!I16</f>
        <v>0</v>
      </c>
      <c r="J16" s="14">
        <f>'[1]2021'!J16</f>
        <v>1.1317338162064281</v>
      </c>
      <c r="K16" s="15">
        <f>'[1]2021'!K16</f>
        <v>449.22224000000006</v>
      </c>
      <c r="L16" s="16">
        <f>'[1]2021'!L16</f>
        <v>-0.11338127980474183</v>
      </c>
      <c r="M16" s="15">
        <f>'[1]2021'!M16</f>
        <v>-57.446782171186214</v>
      </c>
      <c r="N16" s="12">
        <v>13</v>
      </c>
      <c r="O16" s="12"/>
    </row>
    <row r="17" spans="1:15" x14ac:dyDescent="0.2">
      <c r="A17" s="11" t="s">
        <v>16</v>
      </c>
      <c r="B17" s="12"/>
      <c r="C17" s="13"/>
      <c r="D17" s="12"/>
      <c r="E17" s="14"/>
      <c r="F17" s="12"/>
      <c r="G17" s="15">
        <f>SUM(G4:G16)</f>
        <v>16299.693587820624</v>
      </c>
      <c r="H17" s="12"/>
      <c r="I17" s="12"/>
      <c r="J17" s="14"/>
      <c r="K17" s="15">
        <f>SUM(K4:K16)</f>
        <v>14968.511500000001</v>
      </c>
      <c r="L17" s="19">
        <f>M17/G17</f>
        <v>-8.1669147990321697E-2</v>
      </c>
      <c r="M17" s="17">
        <f>SUM(M4:M16)</f>
        <v>-1331.1820878206202</v>
      </c>
      <c r="N17" s="18"/>
      <c r="O17" s="12"/>
    </row>
    <row r="18" spans="1:15" x14ac:dyDescent="0.2">
      <c r="A18" s="20"/>
      <c r="B18" s="20"/>
      <c r="C18" s="21"/>
      <c r="D18" s="20"/>
      <c r="E18" s="22"/>
      <c r="F18" s="20"/>
      <c r="G18" s="23"/>
      <c r="H18" s="20"/>
      <c r="I18" s="20"/>
      <c r="J18" s="22"/>
      <c r="K18" s="23"/>
      <c r="L18" s="24"/>
      <c r="M18" s="25"/>
      <c r="N18" s="26"/>
      <c r="O18" s="20"/>
    </row>
    <row r="19" spans="1:15" x14ac:dyDescent="0.2">
      <c r="A19" s="27" t="s">
        <v>17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/>
      <c r="M19" s="30">
        <f ca="1">TODAY()</f>
        <v>44534</v>
      </c>
      <c r="N19" s="30"/>
      <c r="O19" s="30"/>
    </row>
    <row r="20" spans="1:15" x14ac:dyDescent="0.2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/>
      <c r="M20" s="34" t="s">
        <v>1</v>
      </c>
      <c r="N20" s="35">
        <f>K47/'[1]2021'!P149</f>
        <v>5.4952772158437517E-2</v>
      </c>
      <c r="O20" s="36"/>
    </row>
    <row r="21" spans="1:15" x14ac:dyDescent="0.2">
      <c r="A21" s="11" t="str">
        <f>A3</f>
        <v>Investment</v>
      </c>
      <c r="B21" s="11" t="str">
        <f t="shared" ref="B21:M21" si="0">B3</f>
        <v>Ticker</v>
      </c>
      <c r="C21" s="11" t="str">
        <f t="shared" si="0"/>
        <v>Buy date</v>
      </c>
      <c r="D21" s="11" t="str">
        <f t="shared" si="0"/>
        <v>Shares</v>
      </c>
      <c r="E21" s="11" t="str">
        <f t="shared" si="0"/>
        <v>exch. rate buy</v>
      </c>
      <c r="F21" s="11" t="str">
        <f t="shared" si="0"/>
        <v>Buy price</v>
      </c>
      <c r="G21" s="11" t="str">
        <f t="shared" si="0"/>
        <v>Euro spent</v>
      </c>
      <c r="H21" s="11" t="str">
        <f t="shared" si="0"/>
        <v>Price now</v>
      </c>
      <c r="I21" s="11" t="str">
        <f t="shared" si="0"/>
        <v>Dividends</v>
      </c>
      <c r="J21" s="11" t="str">
        <f t="shared" si="0"/>
        <v>exch. Rate now</v>
      </c>
      <c r="K21" s="11" t="str">
        <f t="shared" si="0"/>
        <v>Euro now</v>
      </c>
      <c r="L21" s="11" t="str">
        <f t="shared" si="0"/>
        <v>Return%</v>
      </c>
      <c r="M21" s="11" t="str">
        <f t="shared" si="0"/>
        <v>Return€</v>
      </c>
      <c r="N21" s="37" t="s">
        <v>18</v>
      </c>
      <c r="O21" s="11" t="str">
        <f>O3</f>
        <v>remark</v>
      </c>
    </row>
    <row r="22" spans="1:15" x14ac:dyDescent="0.2">
      <c r="A22" s="12" t="str">
        <f>'[1]2021'!A19</f>
        <v xml:space="preserve">1.Tudor Gold Corp </v>
      </c>
      <c r="B22" s="12" t="str">
        <f>'[1]2021'!B19</f>
        <v>TUD^</v>
      </c>
      <c r="C22" s="13">
        <f>'[1]2021'!C19</f>
        <v>44054</v>
      </c>
      <c r="D22" s="12">
        <f>'[1]2021'!D19</f>
        <v>200</v>
      </c>
      <c r="E22" s="14">
        <f>'[1]2021'!E19</f>
        <v>1.58</v>
      </c>
      <c r="F22" s="38">
        <f>'[1]2021'!F19</f>
        <v>3.13</v>
      </c>
      <c r="G22" s="15">
        <f>'[1]2021'!G19</f>
        <v>396.20253164556959</v>
      </c>
      <c r="H22" s="38">
        <f>'[1]2021'!H19</f>
        <v>1.99</v>
      </c>
      <c r="I22" s="12">
        <f>'[1]2021'!I19</f>
        <v>0</v>
      </c>
      <c r="J22" s="14">
        <f>'[1]2021'!J19</f>
        <v>1.453699665649077</v>
      </c>
      <c r="K22" s="15">
        <f>'[1]2021'!K19</f>
        <v>273.78419999999994</v>
      </c>
      <c r="L22" s="16">
        <f>'[1]2021'!L19</f>
        <v>-0.30897917571884992</v>
      </c>
      <c r="M22" s="17">
        <f>'[1]2021'!M19</f>
        <v>-122.41833164556965</v>
      </c>
      <c r="N22" s="39">
        <v>1</v>
      </c>
      <c r="O22" s="38"/>
    </row>
    <row r="23" spans="1:15" x14ac:dyDescent="0.2">
      <c r="A23" s="12" t="s">
        <v>19</v>
      </c>
      <c r="B23" s="12" t="s">
        <v>20</v>
      </c>
      <c r="C23" s="13"/>
      <c r="D23" s="12"/>
      <c r="E23" s="14"/>
      <c r="F23" s="38"/>
      <c r="G23" s="15"/>
      <c r="H23" s="38"/>
      <c r="I23" s="12"/>
      <c r="J23" s="14"/>
      <c r="K23" s="15"/>
      <c r="L23" s="16">
        <v>-0.42</v>
      </c>
      <c r="M23" s="17">
        <v>-76</v>
      </c>
      <c r="N23" s="39"/>
      <c r="O23" s="40" t="s">
        <v>21</v>
      </c>
    </row>
    <row r="24" spans="1:15" x14ac:dyDescent="0.2">
      <c r="A24" s="12" t="s">
        <v>22</v>
      </c>
      <c r="B24" s="12" t="s">
        <v>23</v>
      </c>
      <c r="C24" s="13"/>
      <c r="D24" s="12"/>
      <c r="E24" s="14"/>
      <c r="F24" s="38"/>
      <c r="G24" s="15"/>
      <c r="H24" s="38"/>
      <c r="I24" s="12"/>
      <c r="J24" s="14"/>
      <c r="K24" s="15"/>
      <c r="L24" s="16">
        <f>-30%</f>
        <v>-0.3</v>
      </c>
      <c r="M24" s="17">
        <v>-169.21</v>
      </c>
      <c r="N24" s="39"/>
      <c r="O24" s="40" t="s">
        <v>21</v>
      </c>
    </row>
    <row r="25" spans="1:15" x14ac:dyDescent="0.2">
      <c r="A25" s="12" t="str">
        <f>'[1]2021'!A20</f>
        <v>4. Karora Resources Inc</v>
      </c>
      <c r="B25" s="12" t="str">
        <f>'[1]2021'!B20</f>
        <v>KRR</v>
      </c>
      <c r="C25" s="13">
        <f>'[1]2021'!C20</f>
        <v>44054</v>
      </c>
      <c r="D25" s="12">
        <f>'[1]2021'!D20</f>
        <v>100</v>
      </c>
      <c r="E25" s="14">
        <f>'[1]2021'!E20</f>
        <v>1.58</v>
      </c>
      <c r="F25" s="38">
        <f>'[1]2021'!F20</f>
        <v>3.64</v>
      </c>
      <c r="G25" s="15">
        <f>'[1]2021'!G20</f>
        <v>230.37974683544303</v>
      </c>
      <c r="H25" s="38">
        <f>'[1]2021'!H20</f>
        <v>3.95</v>
      </c>
      <c r="I25" s="12">
        <f>'[1]2021'!I20</f>
        <v>0</v>
      </c>
      <c r="J25" s="14">
        <f>'[1]2021'!J20</f>
        <v>1.453699665649077</v>
      </c>
      <c r="K25" s="15">
        <f>'[1]2021'!K20</f>
        <v>271.72050000000002</v>
      </c>
      <c r="L25" s="16">
        <f>'[1]2021'!L20</f>
        <v>0.17944612637362647</v>
      </c>
      <c r="M25" s="17">
        <f>'[1]2021'!M20</f>
        <v>41.340753164556986</v>
      </c>
      <c r="N25" s="39">
        <v>2</v>
      </c>
      <c r="O25" s="40"/>
    </row>
    <row r="26" spans="1:15" x14ac:dyDescent="0.2">
      <c r="A26" s="12" t="s">
        <v>24</v>
      </c>
      <c r="B26" s="12" t="s">
        <v>25</v>
      </c>
      <c r="C26" s="13"/>
      <c r="D26" s="12"/>
      <c r="E26" s="14"/>
      <c r="F26" s="38"/>
      <c r="G26" s="15"/>
      <c r="H26" s="38"/>
      <c r="I26" s="12"/>
      <c r="J26" s="14"/>
      <c r="K26" s="15"/>
      <c r="L26" s="16">
        <v>-0.45600000000000002</v>
      </c>
      <c r="M26" s="17">
        <v>-174</v>
      </c>
      <c r="N26" s="39"/>
      <c r="O26" s="40" t="s">
        <v>21</v>
      </c>
    </row>
    <row r="27" spans="1:15" x14ac:dyDescent="0.2">
      <c r="A27" s="12" t="s">
        <v>26</v>
      </c>
      <c r="B27" s="12" t="str">
        <f>'[1]2021'!B97</f>
        <v>DEF</v>
      </c>
      <c r="C27" s="13">
        <f>'[1]2021'!C97</f>
        <v>44077</v>
      </c>
      <c r="D27" s="12">
        <f>'[1]2021'!D97</f>
        <v>350</v>
      </c>
      <c r="E27" s="12">
        <f>'[1]2021'!E97</f>
        <v>1.55</v>
      </c>
      <c r="F27" s="12">
        <v>0</v>
      </c>
      <c r="G27" s="15">
        <v>0</v>
      </c>
      <c r="H27" s="38">
        <f>'[1]2021'!H97</f>
        <v>0.435</v>
      </c>
      <c r="I27" s="12">
        <f>'[1]2021'!I97</f>
        <v>0</v>
      </c>
      <c r="J27" s="14">
        <f>'[1]2021'!J97</f>
        <v>1.453699665649077</v>
      </c>
      <c r="K27" s="15">
        <f>'[1]2021'!K97</f>
        <v>104.73277499999999</v>
      </c>
      <c r="L27" s="16">
        <f>'[1]2021'!L97</f>
        <v>0.95632283505154625</v>
      </c>
      <c r="M27" s="41">
        <f>K27</f>
        <v>104.73277499999999</v>
      </c>
      <c r="N27" s="39"/>
      <c r="O27" s="42" t="s">
        <v>27</v>
      </c>
    </row>
    <row r="28" spans="1:15" x14ac:dyDescent="0.2">
      <c r="A28" s="12" t="str">
        <f>'[1]2021'!A21</f>
        <v>7.Silver Viper Minerals</v>
      </c>
      <c r="B28" s="12" t="str">
        <f>'[1]2021'!B21</f>
        <v>VIPR</v>
      </c>
      <c r="C28" s="13">
        <f>'[1]2021'!C21</f>
        <v>44096</v>
      </c>
      <c r="D28" s="12">
        <f>'[1]2021'!D21</f>
        <v>500</v>
      </c>
      <c r="E28" s="14">
        <f>'[1]2021'!E21</f>
        <v>1.56</v>
      </c>
      <c r="F28" s="38">
        <f>'[1]2021'!F21</f>
        <v>0.6</v>
      </c>
      <c r="G28" s="15">
        <f>'[1]2021'!G21</f>
        <v>192.30769230769229</v>
      </c>
      <c r="H28" s="38">
        <f>'[1]2021'!H21</f>
        <v>0.4</v>
      </c>
      <c r="I28" s="12">
        <f>'[1]2021'!I21</f>
        <v>0</v>
      </c>
      <c r="J28" s="14">
        <f>'[1]2021'!J21</f>
        <v>1.453699665649077</v>
      </c>
      <c r="K28" s="15">
        <f>'[1]2021'!K21</f>
        <v>137.58000000000001</v>
      </c>
      <c r="L28" s="16">
        <f>'[1]2021'!L21</f>
        <v>-0.28458399999999989</v>
      </c>
      <c r="M28" s="17">
        <f>'[1]2021'!M21</f>
        <v>-54.72769230769228</v>
      </c>
      <c r="N28" s="39">
        <v>3</v>
      </c>
      <c r="O28" s="38"/>
    </row>
    <row r="29" spans="1:15" x14ac:dyDescent="0.2">
      <c r="A29" s="12" t="s">
        <v>28</v>
      </c>
      <c r="B29" s="12" t="s">
        <v>29</v>
      </c>
      <c r="C29" s="13"/>
      <c r="D29" s="12"/>
      <c r="E29" s="14"/>
      <c r="F29" s="38"/>
      <c r="G29" s="15"/>
      <c r="H29" s="38"/>
      <c r="I29" s="12"/>
      <c r="J29" s="14"/>
      <c r="K29" s="15"/>
      <c r="L29" s="16">
        <f>-36%</f>
        <v>-0.36</v>
      </c>
      <c r="M29" s="17">
        <v>-144.37</v>
      </c>
      <c r="N29" s="39"/>
      <c r="O29" s="40" t="s">
        <v>21</v>
      </c>
    </row>
    <row r="30" spans="1:15" x14ac:dyDescent="0.2">
      <c r="A30" s="12" t="s">
        <v>30</v>
      </c>
      <c r="B30" s="12" t="s">
        <v>31</v>
      </c>
      <c r="C30" s="13"/>
      <c r="D30" s="12"/>
      <c r="E30" s="14"/>
      <c r="F30" s="38"/>
      <c r="G30" s="15"/>
      <c r="H30" s="38"/>
      <c r="I30" s="12"/>
      <c r="J30" s="14"/>
      <c r="K30" s="15"/>
      <c r="L30" s="16">
        <v>-0.34</v>
      </c>
      <c r="M30" s="17">
        <v>-75</v>
      </c>
      <c r="N30" s="39"/>
      <c r="O30" s="40" t="s">
        <v>21</v>
      </c>
    </row>
    <row r="31" spans="1:15" x14ac:dyDescent="0.2">
      <c r="A31" s="12" t="s">
        <v>32</v>
      </c>
      <c r="B31" s="12" t="s">
        <v>33</v>
      </c>
      <c r="C31" s="13"/>
      <c r="D31" s="12"/>
      <c r="E31" s="14"/>
      <c r="F31" s="38"/>
      <c r="G31" s="15"/>
      <c r="H31" s="38"/>
      <c r="I31" s="12"/>
      <c r="J31" s="14"/>
      <c r="K31" s="15"/>
      <c r="L31" s="16">
        <f>-51.3%</f>
        <v>-0.51300000000000001</v>
      </c>
      <c r="M31" s="17">
        <v>-106.41</v>
      </c>
      <c r="N31" s="39"/>
      <c r="O31" s="40" t="s">
        <v>21</v>
      </c>
    </row>
    <row r="32" spans="1:15" x14ac:dyDescent="0.2">
      <c r="A32" s="12" t="str">
        <f>'[1]2021'!A22</f>
        <v>11. KORE Mining Ltd</v>
      </c>
      <c r="B32" s="12" t="str">
        <f>'[1]2021'!B22</f>
        <v>KORE</v>
      </c>
      <c r="C32" s="13">
        <f>'[1]2021'!C22</f>
        <v>44158</v>
      </c>
      <c r="D32" s="12">
        <f>'[1]2021'!D22</f>
        <v>250</v>
      </c>
      <c r="E32" s="14">
        <f>'[1]2021'!E22</f>
        <v>1.55</v>
      </c>
      <c r="F32" s="38">
        <f>'[1]2021'!F22</f>
        <v>1.32</v>
      </c>
      <c r="G32" s="15">
        <f>'[1]2021'!G22</f>
        <v>212.90322580645162</v>
      </c>
      <c r="H32" s="38">
        <f>'[1]2021'!H22</f>
        <v>0.39</v>
      </c>
      <c r="I32" s="12">
        <f>'[1]2021'!I22</f>
        <v>0</v>
      </c>
      <c r="J32" s="14">
        <f>'[1]2021'!J22</f>
        <v>1.453699665649077</v>
      </c>
      <c r="K32" s="15">
        <f>'[1]2021'!K22</f>
        <v>67.070250000000001</v>
      </c>
      <c r="L32" s="16">
        <f>'[1]2021'!L22</f>
        <v>-0.68497306818181813</v>
      </c>
      <c r="M32" s="17">
        <f>'[1]2021'!M22</f>
        <v>-145.8329758064516</v>
      </c>
      <c r="N32" s="39">
        <v>4</v>
      </c>
      <c r="O32" s="38"/>
    </row>
    <row r="33" spans="1:15" x14ac:dyDescent="0.2">
      <c r="A33" s="12" t="str">
        <f>'[1]2021'!A23</f>
        <v>12. Fortune Bay Corp</v>
      </c>
      <c r="B33" s="12" t="str">
        <f>'[1]2021'!B23</f>
        <v>FOR</v>
      </c>
      <c r="C33" s="13">
        <f>'[1]2021'!C23</f>
        <v>44159</v>
      </c>
      <c r="D33" s="12">
        <f>'[1]2021'!D23</f>
        <v>300</v>
      </c>
      <c r="E33" s="14">
        <f>'[1]2021'!E23</f>
        <v>1.55</v>
      </c>
      <c r="F33" s="38">
        <f>'[1]2021'!F23</f>
        <v>1.19</v>
      </c>
      <c r="G33" s="15">
        <f>'[1]2021'!G23</f>
        <v>230.32258064516128</v>
      </c>
      <c r="H33" s="38">
        <f>'[1]2021'!H23</f>
        <v>0.68</v>
      </c>
      <c r="I33" s="12">
        <f>'[1]2021'!I23</f>
        <v>0</v>
      </c>
      <c r="J33" s="14">
        <f>'[1]2021'!J23</f>
        <v>1.453699665649077</v>
      </c>
      <c r="K33" s="15">
        <f>'[1]2021'!K23</f>
        <v>140.33159999999998</v>
      </c>
      <c r="L33" s="16">
        <f>'[1]2021'!L23</f>
        <v>-0.39071714285714293</v>
      </c>
      <c r="M33" s="17">
        <f>'[1]2021'!M23</f>
        <v>-89.990980645161301</v>
      </c>
      <c r="N33" s="39">
        <v>5</v>
      </c>
      <c r="O33" s="38"/>
    </row>
    <row r="34" spans="1:15" x14ac:dyDescent="0.2">
      <c r="A34" s="12" t="s">
        <v>34</v>
      </c>
      <c r="B34" s="12" t="s">
        <v>35</v>
      </c>
      <c r="C34" s="13"/>
      <c r="D34" s="12"/>
      <c r="E34" s="14"/>
      <c r="F34" s="38"/>
      <c r="G34" s="15"/>
      <c r="H34" s="38"/>
      <c r="I34" s="12"/>
      <c r="J34" s="14"/>
      <c r="K34" s="15"/>
      <c r="L34" s="16">
        <v>-0.48</v>
      </c>
      <c r="M34" s="17">
        <v>112.11</v>
      </c>
      <c r="N34" s="39"/>
      <c r="O34" s="40" t="s">
        <v>21</v>
      </c>
    </row>
    <row r="35" spans="1:15" x14ac:dyDescent="0.2">
      <c r="A35" s="12" t="s">
        <v>36</v>
      </c>
      <c r="B35" s="12" t="s">
        <v>37</v>
      </c>
      <c r="C35" s="13"/>
      <c r="D35" s="12"/>
      <c r="E35" s="14"/>
      <c r="F35" s="38"/>
      <c r="G35" s="15"/>
      <c r="H35" s="38"/>
      <c r="I35" s="12"/>
      <c r="J35" s="14"/>
      <c r="K35" s="15"/>
      <c r="L35" s="16">
        <v>-0.52</v>
      </c>
      <c r="M35" s="17">
        <v>-230</v>
      </c>
      <c r="N35" s="39"/>
      <c r="O35" s="40" t="s">
        <v>21</v>
      </c>
    </row>
    <row r="36" spans="1:15" x14ac:dyDescent="0.2">
      <c r="A36" s="12" t="str">
        <f>'[1]2021'!A24</f>
        <v>15. Reyna Silver Corp</v>
      </c>
      <c r="B36" s="12" t="str">
        <f>'[1]2021'!B24</f>
        <v>RSLV</v>
      </c>
      <c r="C36" s="13">
        <f>'[1]2021'!C24</f>
        <v>44203</v>
      </c>
      <c r="D36" s="12">
        <f>'[1]2021'!D24</f>
        <v>600</v>
      </c>
      <c r="E36" s="14">
        <f>'[1]2021'!E24</f>
        <v>1.52</v>
      </c>
      <c r="F36" s="12">
        <f>'[1]2021'!F24</f>
        <v>0.94</v>
      </c>
      <c r="G36" s="15">
        <f>'[1]2021'!G24</f>
        <v>371.05263157894734</v>
      </c>
      <c r="H36" s="12">
        <f>'[1]2021'!H24</f>
        <v>0.72</v>
      </c>
      <c r="I36" s="12">
        <f>'[1]2021'!I24</f>
        <v>0</v>
      </c>
      <c r="J36" s="14">
        <f>'[1]2021'!J24</f>
        <v>1.453699665649077</v>
      </c>
      <c r="K36" s="15">
        <f>'[1]2021'!K24</f>
        <v>297.1728</v>
      </c>
      <c r="L36" s="16">
        <f>'[1]2021'!L24</f>
        <v>-0.19910876595744675</v>
      </c>
      <c r="M36" s="15">
        <f>'[1]2021'!M24</f>
        <v>-73.879831578947346</v>
      </c>
      <c r="N36" s="39">
        <v>6</v>
      </c>
      <c r="O36" s="12"/>
    </row>
    <row r="37" spans="1:15" x14ac:dyDescent="0.2">
      <c r="A37" s="12" t="s">
        <v>38</v>
      </c>
      <c r="B37" s="12" t="str">
        <f>'[1]2021'!B121</f>
        <v>VZLA</v>
      </c>
      <c r="C37" s="13">
        <f>'[1]2021'!C121</f>
        <v>44216</v>
      </c>
      <c r="D37" s="12">
        <f>'[1]2021'!D121</f>
        <v>150</v>
      </c>
      <c r="E37" s="12">
        <f>'[1]2021'!E121</f>
        <v>1.55</v>
      </c>
      <c r="F37" s="12">
        <v>0</v>
      </c>
      <c r="G37" s="15">
        <v>0</v>
      </c>
      <c r="H37" s="12">
        <f>'[1]2021'!H121</f>
        <v>2.65</v>
      </c>
      <c r="I37" s="12">
        <f>'[1]2021'!I121</f>
        <v>0</v>
      </c>
      <c r="J37" s="14">
        <f>'[1]2021'!J121</f>
        <v>1.453699665649077</v>
      </c>
      <c r="K37" s="15">
        <f>'[1]2021'!K121</f>
        <v>273.44024999999993</v>
      </c>
      <c r="L37" s="16">
        <f>'[1]2021'!L121</f>
        <v>0.77707499999999952</v>
      </c>
      <c r="M37" s="43">
        <f>K37</f>
        <v>273.44024999999993</v>
      </c>
      <c r="N37" s="39"/>
      <c r="O37" s="44" t="s">
        <v>27</v>
      </c>
    </row>
    <row r="38" spans="1:15" x14ac:dyDescent="0.2">
      <c r="A38" s="12" t="s">
        <v>39</v>
      </c>
      <c r="B38" s="12" t="str">
        <f>'[1]2021'!B25</f>
        <v>PGC^</v>
      </c>
      <c r="C38" s="13">
        <f>'[1]2021'!C25</f>
        <v>43881</v>
      </c>
      <c r="D38" s="12">
        <f>'[1]2021'!D25</f>
        <v>6400</v>
      </c>
      <c r="E38" s="14">
        <f>'[1]2021'!E25</f>
        <v>1.43</v>
      </c>
      <c r="F38" s="12">
        <f>'[1]2021'!F25</f>
        <v>4.4999999999999998E-2</v>
      </c>
      <c r="G38" s="15">
        <f>'[1]2021'!G25</f>
        <v>201.39860139860141</v>
      </c>
      <c r="H38" s="12">
        <f>'[1]2021'!H25</f>
        <v>0.03</v>
      </c>
      <c r="I38" s="12">
        <f>'[1]2021'!I25</f>
        <v>0</v>
      </c>
      <c r="J38" s="14">
        <f>'[1]2021'!J25</f>
        <v>1.453699665649077</v>
      </c>
      <c r="K38" s="15">
        <f>'[1]2021'!K25</f>
        <v>132.07679999999996</v>
      </c>
      <c r="L38" s="16">
        <f>'[1]2021'!L25</f>
        <v>-0.34420200000000023</v>
      </c>
      <c r="M38" s="15">
        <f>'[1]2021'!M25</f>
        <v>-69.321801398601451</v>
      </c>
      <c r="N38" s="39">
        <v>7</v>
      </c>
      <c r="O38" s="38"/>
    </row>
    <row r="39" spans="1:15" x14ac:dyDescent="0.2">
      <c r="A39" s="12" t="s">
        <v>40</v>
      </c>
      <c r="B39" s="12" t="str">
        <f>'[1]2021'!B26</f>
        <v>AOT^</v>
      </c>
      <c r="C39" s="13">
        <f>'[1]2021'!C26</f>
        <v>43837</v>
      </c>
      <c r="D39" s="12">
        <f>'[1]2021'!D26</f>
        <v>720</v>
      </c>
      <c r="E39" s="14">
        <f>'[1]2021'!E26</f>
        <v>1.45</v>
      </c>
      <c r="F39" s="12">
        <f>'[1]2021'!F26</f>
        <v>0.81</v>
      </c>
      <c r="G39" s="15">
        <f>'[1]2021'!G26</f>
        <v>402.20689655172418</v>
      </c>
      <c r="H39" s="12">
        <f>'[1]2021'!H26</f>
        <v>1.18</v>
      </c>
      <c r="I39" s="12">
        <f>'[1]2021'!I26</f>
        <v>0</v>
      </c>
      <c r="J39" s="14">
        <f>'[1]2021'!J26</f>
        <v>1.453699665649077</v>
      </c>
      <c r="K39" s="15">
        <f>'[1]2021'!K26</f>
        <v>584.43983999999989</v>
      </c>
      <c r="L39" s="16">
        <f>'[1]2021'!L26</f>
        <v>0.45308259259259215</v>
      </c>
      <c r="M39" s="15">
        <f>'[1]2021'!M26</f>
        <v>182.23294344827571</v>
      </c>
      <c r="N39" s="39">
        <v>8</v>
      </c>
      <c r="O39" s="38"/>
    </row>
    <row r="40" spans="1:15" x14ac:dyDescent="0.2">
      <c r="A40" s="12" t="s">
        <v>41</v>
      </c>
      <c r="B40" s="12" t="s">
        <v>42</v>
      </c>
      <c r="C40" s="13"/>
      <c r="D40" s="12"/>
      <c r="E40" s="14"/>
      <c r="F40" s="12"/>
      <c r="G40" s="15"/>
      <c r="H40" s="12"/>
      <c r="I40" s="12"/>
      <c r="J40" s="14"/>
      <c r="K40" s="15"/>
      <c r="L40" s="16">
        <v>-0.49</v>
      </c>
      <c r="M40" s="15">
        <v>102.77</v>
      </c>
      <c r="N40" s="39"/>
      <c r="O40" s="40" t="s">
        <v>21</v>
      </c>
    </row>
    <row r="41" spans="1:15" x14ac:dyDescent="0.2">
      <c r="A41" s="12" t="s">
        <v>43</v>
      </c>
      <c r="B41" s="12" t="str">
        <f>'[1]2021'!B27</f>
        <v>SVE</v>
      </c>
      <c r="C41" s="13">
        <f>'[1]2021'!C27</f>
        <v>44246</v>
      </c>
      <c r="D41" s="12">
        <f>'[1]2021'!D27</f>
        <v>1200</v>
      </c>
      <c r="E41" s="14">
        <f>'[1]2021'!E27</f>
        <v>1.51</v>
      </c>
      <c r="F41" s="12">
        <f>'[1]2021'!F27</f>
        <v>0.63</v>
      </c>
      <c r="G41" s="15">
        <f>'[1]2021'!G27</f>
        <v>500.66225165562912</v>
      </c>
      <c r="H41" s="12">
        <f>'[1]2021'!H27</f>
        <v>0.38500000000000001</v>
      </c>
      <c r="I41" s="12">
        <f>'[1]2021'!I27</f>
        <v>0</v>
      </c>
      <c r="J41" s="14">
        <f>'[1]2021'!J27</f>
        <v>1.453699665649077</v>
      </c>
      <c r="K41" s="15">
        <f>'[1]2021'!K27</f>
        <v>317.8098</v>
      </c>
      <c r="L41" s="16">
        <f>'[1]2021'!L27</f>
        <v>-0.36522116666666665</v>
      </c>
      <c r="M41" s="15">
        <f>'[1]2021'!M27</f>
        <v>-182.85245165562912</v>
      </c>
      <c r="N41" s="39">
        <v>9</v>
      </c>
      <c r="O41" s="38"/>
    </row>
    <row r="42" spans="1:15" x14ac:dyDescent="0.2">
      <c r="A42" s="12" t="s">
        <v>44</v>
      </c>
      <c r="B42" s="12" t="str">
        <f>'[1]2021'!B28</f>
        <v>FF</v>
      </c>
      <c r="C42" s="13">
        <f>'[1]2021'!C28</f>
        <v>44376</v>
      </c>
      <c r="D42" s="12">
        <f>'[1]2021'!D28</f>
        <v>1000</v>
      </c>
      <c r="E42" s="12">
        <f>'[1]2021'!E28</f>
        <v>1.4742999999999999</v>
      </c>
      <c r="F42" s="12">
        <f>'[1]2021'!F28</f>
        <v>0.435</v>
      </c>
      <c r="G42" s="15">
        <f>'[1]2021'!G28</f>
        <v>295.05528047208844</v>
      </c>
      <c r="H42" s="12">
        <f>'[1]2021'!H28</f>
        <v>0.31</v>
      </c>
      <c r="I42" s="12">
        <f>'[1]2021'!I28</f>
        <v>0</v>
      </c>
      <c r="J42" s="14">
        <f>'[1]2021'!J28</f>
        <v>1.453699665649077</v>
      </c>
      <c r="K42" s="15">
        <f>'[1]2021'!K28</f>
        <v>213.24899999999997</v>
      </c>
      <c r="L42" s="16">
        <f>'[1]2021'!L28</f>
        <v>-0.27725746965517251</v>
      </c>
      <c r="M42" s="15">
        <f>'[1]2021'!M28</f>
        <v>-81.806280472088474</v>
      </c>
      <c r="N42" s="39">
        <v>10</v>
      </c>
      <c r="O42" s="38"/>
    </row>
    <row r="43" spans="1:15" x14ac:dyDescent="0.2">
      <c r="A43" s="12" t="s">
        <v>45</v>
      </c>
      <c r="B43" s="12" t="str">
        <f>'[1]2021'!B29</f>
        <v>TML</v>
      </c>
      <c r="C43" s="13">
        <f>'[1]2021'!C29</f>
        <v>44396</v>
      </c>
      <c r="D43" s="12">
        <f>'[1]2021'!D29</f>
        <v>66</v>
      </c>
      <c r="E43" s="12">
        <f>'[1]2021'!E29</f>
        <v>1.5044</v>
      </c>
      <c r="F43" s="12">
        <f>'[1]2021'!F29</f>
        <v>0.72899999999999998</v>
      </c>
      <c r="G43" s="15">
        <f>'[1]2021'!G29</f>
        <v>0</v>
      </c>
      <c r="H43" s="12">
        <f>'[1]2021'!H29</f>
        <v>0.68</v>
      </c>
      <c r="I43" s="12">
        <f>'[1]2021'!I29</f>
        <v>0</v>
      </c>
      <c r="J43" s="14">
        <f>'[1]2021'!J29</f>
        <v>1.453699665649077</v>
      </c>
      <c r="K43" s="15">
        <f>'[1]2021'!K29</f>
        <v>30.872951999999998</v>
      </c>
      <c r="L43" s="45" t="str">
        <f>'[1]2021'!L29</f>
        <v>SPIN OUT</v>
      </c>
      <c r="M43" s="15">
        <f>'[1]2021'!M29</f>
        <v>30.872951999999998</v>
      </c>
      <c r="N43" s="39"/>
      <c r="O43" s="44" t="s">
        <v>46</v>
      </c>
    </row>
    <row r="44" spans="1:15" x14ac:dyDescent="0.2">
      <c r="A44" s="12" t="s">
        <v>47</v>
      </c>
      <c r="B44" s="12" t="str">
        <f>'[1]2021'!B30</f>
        <v>NUG</v>
      </c>
      <c r="C44" s="13">
        <f>'[1]2021'!C30</f>
        <v>44438</v>
      </c>
      <c r="D44" s="12">
        <f>'[1]2021'!D30</f>
        <v>5000</v>
      </c>
      <c r="E44" s="12">
        <f>'[1]2021'!E30</f>
        <v>1.4879</v>
      </c>
      <c r="F44" s="12">
        <f>'[1]2021'!F30</f>
        <v>6.5000000000000002E-2</v>
      </c>
      <c r="G44" s="15">
        <f>'[1]2021'!G30</f>
        <v>218.4286578399086</v>
      </c>
      <c r="H44" s="12">
        <f>'[1]2021'!H30</f>
        <v>3.5000000000000003E-2</v>
      </c>
      <c r="I44" s="12">
        <f>'[1]2021'!I30</f>
        <v>0</v>
      </c>
      <c r="J44" s="14">
        <f>'[1]2021'!J30</f>
        <v>1.453699665649077</v>
      </c>
      <c r="K44" s="15">
        <f>'[1]2021'!K30</f>
        <v>120.38250000000001</v>
      </c>
      <c r="L44" s="16">
        <f>'[1]2021'!L30</f>
        <v>-0.44887039461538458</v>
      </c>
      <c r="M44" s="15">
        <f>'[1]2021'!M30</f>
        <v>-98.046157839908588</v>
      </c>
      <c r="N44" s="18">
        <v>11</v>
      </c>
      <c r="O44" s="12"/>
    </row>
    <row r="45" spans="1:15" x14ac:dyDescent="0.2">
      <c r="A45" s="12" t="s">
        <v>48</v>
      </c>
      <c r="B45" s="12" t="str">
        <f>'[1]2021'!B31</f>
        <v>NVO</v>
      </c>
      <c r="C45" s="13">
        <f>'[1]2021'!C31</f>
        <v>44498</v>
      </c>
      <c r="D45" s="12">
        <f>'[1]2021'!D31</f>
        <v>200</v>
      </c>
      <c r="E45" s="12">
        <f>'[1]2021'!E31</f>
        <v>1.4337</v>
      </c>
      <c r="F45" s="12">
        <f>'[1]2021'!F31</f>
        <v>1.75</v>
      </c>
      <c r="G45" s="15">
        <f>'[1]2021'!G31</f>
        <v>244.12359628932134</v>
      </c>
      <c r="H45" s="12">
        <f>'[1]2021'!H31</f>
        <v>1.33</v>
      </c>
      <c r="I45" s="12">
        <f>'[1]2021'!I31</f>
        <v>0</v>
      </c>
      <c r="J45" s="14">
        <f>'[1]2021'!J31</f>
        <v>1.453699665649077</v>
      </c>
      <c r="K45" s="15">
        <f>'[1]2021'!K31</f>
        <v>182.98139999999998</v>
      </c>
      <c r="L45" s="16">
        <f>'[1]2021'!L31</f>
        <v>-0.25045590520000011</v>
      </c>
      <c r="M45" s="15">
        <f>'[1]2021'!M31</f>
        <v>-61.142196289321362</v>
      </c>
      <c r="N45" s="18">
        <v>12</v>
      </c>
      <c r="O45" s="12"/>
    </row>
    <row r="46" spans="1:15" x14ac:dyDescent="0.2">
      <c r="A46" s="12" t="s">
        <v>49</v>
      </c>
      <c r="B46" s="12" t="str">
        <f>'[1]2021'!B32</f>
        <v>FFOX</v>
      </c>
      <c r="C46" s="13">
        <f>'[1]2021'!C32</f>
        <v>44517</v>
      </c>
      <c r="D46" s="12">
        <f>'[1]2021'!D32</f>
        <v>1000</v>
      </c>
      <c r="E46" s="12">
        <f>'[1]2021'!E32</f>
        <v>1.4269000000000001</v>
      </c>
      <c r="F46" s="12">
        <f>'[1]2021'!F32</f>
        <v>0.27500000000000002</v>
      </c>
      <c r="G46" s="15">
        <f>'[1]2021'!G32</f>
        <v>192.72548882192163</v>
      </c>
      <c r="H46" s="12">
        <f>'[1]2021'!H32</f>
        <v>0.245</v>
      </c>
      <c r="I46" s="12">
        <f>'[1]2021'!I32</f>
        <v>0</v>
      </c>
      <c r="J46" s="14">
        <f>'[1]2021'!J32</f>
        <v>1.453699665649077</v>
      </c>
      <c r="K46" s="15">
        <f>'[1]2021'!K32</f>
        <v>168.53549999999998</v>
      </c>
      <c r="L46" s="16">
        <f>'[1]2021'!L32</f>
        <v>-0.12551525472727273</v>
      </c>
      <c r="M46" s="15">
        <f>'[1]2021'!M32</f>
        <v>-24.189988821921645</v>
      </c>
      <c r="N46" s="18">
        <v>13</v>
      </c>
      <c r="O46" s="12"/>
    </row>
    <row r="47" spans="1:15" x14ac:dyDescent="0.2">
      <c r="A47" s="12" t="s">
        <v>16</v>
      </c>
      <c r="B47" s="12"/>
      <c r="C47" s="13"/>
      <c r="D47" s="12"/>
      <c r="E47" s="12"/>
      <c r="F47" s="38"/>
      <c r="G47" s="43">
        <f>SUM(G22:G46)</f>
        <v>3687.76918184846</v>
      </c>
      <c r="H47" s="12"/>
      <c r="I47" s="12"/>
      <c r="J47" s="12"/>
      <c r="K47" s="43">
        <f>SUM(K22:K46)</f>
        <v>3316.180167</v>
      </c>
      <c r="L47" s="19">
        <f>M47/G47</f>
        <v>-0.30687902605694162</v>
      </c>
      <c r="M47" s="17">
        <f>SUM(M22:M46)</f>
        <v>-1131.6990148484599</v>
      </c>
      <c r="N47" s="18"/>
      <c r="O47" s="12"/>
    </row>
    <row r="48" spans="1:15" x14ac:dyDescent="0.2">
      <c r="A48" s="20"/>
      <c r="B48" s="20"/>
      <c r="C48" s="21"/>
      <c r="D48" s="20"/>
      <c r="E48" s="20"/>
      <c r="F48" s="46"/>
      <c r="G48" s="47"/>
      <c r="H48" s="20"/>
      <c r="I48" s="20"/>
      <c r="J48" s="20"/>
      <c r="K48" s="47"/>
      <c r="L48" s="48"/>
      <c r="M48" s="25"/>
      <c r="N48" s="26"/>
      <c r="O48" s="20"/>
    </row>
    <row r="49" spans="1:15" x14ac:dyDescent="0.2">
      <c r="A49" s="49" t="s">
        <v>50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1"/>
      <c r="M49" s="52">
        <f ca="1">TODAY()</f>
        <v>44534</v>
      </c>
      <c r="N49" s="52"/>
      <c r="O49" s="52"/>
    </row>
    <row r="50" spans="1:15" x14ac:dyDescent="0.2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5"/>
      <c r="M50" s="56" t="s">
        <v>1</v>
      </c>
      <c r="N50" s="57">
        <f>K58/'[1]2021'!P149</f>
        <v>0.22458446411033425</v>
      </c>
      <c r="O50" s="58"/>
    </row>
    <row r="51" spans="1:15" x14ac:dyDescent="0.2">
      <c r="A51" s="11" t="str">
        <f t="shared" ref="A51:O51" si="1">A21</f>
        <v>Investment</v>
      </c>
      <c r="B51" s="37" t="str">
        <f t="shared" si="1"/>
        <v>Ticker</v>
      </c>
      <c r="C51" s="37" t="str">
        <f t="shared" si="1"/>
        <v>Buy date</v>
      </c>
      <c r="D51" s="37" t="str">
        <f t="shared" si="1"/>
        <v>Shares</v>
      </c>
      <c r="E51" s="37" t="str">
        <f t="shared" si="1"/>
        <v>exch. rate buy</v>
      </c>
      <c r="F51" s="37" t="str">
        <f t="shared" si="1"/>
        <v>Buy price</v>
      </c>
      <c r="G51" s="37" t="str">
        <f t="shared" si="1"/>
        <v>Euro spent</v>
      </c>
      <c r="H51" s="37" t="str">
        <f t="shared" si="1"/>
        <v>Price now</v>
      </c>
      <c r="I51" s="37" t="str">
        <f t="shared" si="1"/>
        <v>Dividends</v>
      </c>
      <c r="J51" s="37" t="str">
        <f t="shared" si="1"/>
        <v>exch. Rate now</v>
      </c>
      <c r="K51" s="37" t="str">
        <f t="shared" si="1"/>
        <v>Euro now</v>
      </c>
      <c r="L51" s="37" t="str">
        <f t="shared" si="1"/>
        <v>Return%</v>
      </c>
      <c r="M51" s="37" t="str">
        <f t="shared" si="1"/>
        <v>Return€</v>
      </c>
      <c r="N51" s="37" t="str">
        <f t="shared" si="1"/>
        <v>nr</v>
      </c>
      <c r="O51" s="37" t="str">
        <f t="shared" si="1"/>
        <v>remark</v>
      </c>
    </row>
    <row r="52" spans="1:15" x14ac:dyDescent="0.2">
      <c r="A52" s="12" t="s">
        <v>51</v>
      </c>
      <c r="B52" s="12" t="str">
        <f>'[1]2021'!B35</f>
        <v>GGN</v>
      </c>
      <c r="C52" s="13">
        <f>'[1]2021'!C35</f>
        <v>43906</v>
      </c>
      <c r="D52" s="12">
        <f>'[1]2021'!D35</f>
        <v>900</v>
      </c>
      <c r="E52" s="14">
        <f>'[1]2021'!E35</f>
        <v>1.1200000000000001</v>
      </c>
      <c r="F52" s="38">
        <f>'[1]2021'!F35</f>
        <v>2.5</v>
      </c>
      <c r="G52" s="15">
        <f>'[1]2021'!G35</f>
        <v>2008.9285714285713</v>
      </c>
      <c r="H52" s="38">
        <f>'[1]2021'!H35</f>
        <v>3.76</v>
      </c>
      <c r="I52" s="12">
        <f>'[1]2021'!I35</f>
        <v>0.66000000000000014</v>
      </c>
      <c r="J52" s="14">
        <f>'[1]2021'!J35</f>
        <v>1.1317338162064281</v>
      </c>
      <c r="K52" s="15">
        <f>'[1]2021'!K35</f>
        <v>3514.9608000000003</v>
      </c>
      <c r="L52" s="16">
        <f>'[1]2021'!L35</f>
        <v>0.74966937600000028</v>
      </c>
      <c r="M52" s="15">
        <f>'[1]2021'!M35</f>
        <v>1506.032228571429</v>
      </c>
      <c r="N52" s="18">
        <v>1</v>
      </c>
      <c r="O52" s="12"/>
    </row>
    <row r="53" spans="1:15" x14ac:dyDescent="0.2">
      <c r="A53" s="12" t="s">
        <v>52</v>
      </c>
      <c r="B53" s="12" t="str">
        <f>'[1]2021'!B36</f>
        <v>GNT</v>
      </c>
      <c r="C53" s="13">
        <f>'[1]2021'!C36</f>
        <v>44103</v>
      </c>
      <c r="D53" s="12">
        <f>'[1]2021'!D36</f>
        <v>750</v>
      </c>
      <c r="E53" s="14">
        <f>'[1]2021'!E36</f>
        <v>1.175</v>
      </c>
      <c r="F53" s="38">
        <f>'[1]2021'!F36</f>
        <v>5.03</v>
      </c>
      <c r="G53" s="15">
        <f>'[1]2021'!G36</f>
        <v>3210.6382978723404</v>
      </c>
      <c r="H53" s="38">
        <f>'[1]2021'!H36</f>
        <v>5.1100000000000003</v>
      </c>
      <c r="I53" s="12">
        <f>'[1]2021'!I36</f>
        <v>0.45000000000000007</v>
      </c>
      <c r="J53" s="14">
        <f>'[1]2021'!J36</f>
        <v>1.1317338162064281</v>
      </c>
      <c r="K53" s="15">
        <f>'[1]2021'!K36</f>
        <v>3684.612000000001</v>
      </c>
      <c r="L53" s="16">
        <f>'[1]2021'!L36</f>
        <v>0.14762600397614345</v>
      </c>
      <c r="M53" s="15">
        <f>'[1]2021'!M36</f>
        <v>473.97370212766054</v>
      </c>
      <c r="N53" s="18">
        <v>2</v>
      </c>
      <c r="O53" s="12"/>
    </row>
    <row r="54" spans="1:15" x14ac:dyDescent="0.2">
      <c r="A54" s="12" t="s">
        <v>53</v>
      </c>
      <c r="B54" s="12" t="str">
        <f>'[1]2021'!B37</f>
        <v>MO</v>
      </c>
      <c r="C54" s="13">
        <f>'[1]2021'!C37</f>
        <v>44137</v>
      </c>
      <c r="D54" s="12">
        <f>'[1]2021'!D37</f>
        <v>30</v>
      </c>
      <c r="E54" s="14">
        <f>'[1]2021'!E37</f>
        <v>1.1639999999999999</v>
      </c>
      <c r="F54" s="38">
        <f>'[1]2021'!F37</f>
        <v>36.47</v>
      </c>
      <c r="G54" s="15">
        <f>'[1]2021'!G37</f>
        <v>939.94845360824741</v>
      </c>
      <c r="H54" s="38">
        <f>'[1]2021'!H37</f>
        <v>43.92</v>
      </c>
      <c r="I54" s="12">
        <f>'[1]2021'!I37</f>
        <v>3.48</v>
      </c>
      <c r="J54" s="14">
        <f>'[1]2021'!J37</f>
        <v>1.1317338162064281</v>
      </c>
      <c r="K54" s="15">
        <f>'[1]2021'!K37</f>
        <v>1256.4792</v>
      </c>
      <c r="L54" s="16">
        <f>'[1]2021'!L37</f>
        <v>0.33675330298875789</v>
      </c>
      <c r="M54" s="15">
        <f>'[1]2021'!M37</f>
        <v>316.53074639175259</v>
      </c>
      <c r="N54" s="18">
        <v>3</v>
      </c>
      <c r="O54" s="12"/>
    </row>
    <row r="55" spans="1:15" x14ac:dyDescent="0.2">
      <c r="A55" s="12" t="s">
        <v>54</v>
      </c>
      <c r="B55" s="12" t="str">
        <f>'[1]2021'!B38</f>
        <v>UTG</v>
      </c>
      <c r="C55" s="13">
        <f>'[1]2021'!C38</f>
        <v>44165</v>
      </c>
      <c r="D55" s="12">
        <f>'[1]2021'!D38</f>
        <v>100</v>
      </c>
      <c r="E55" s="14">
        <f>'[1]2021'!E38</f>
        <v>1.1944999999999999</v>
      </c>
      <c r="F55" s="38">
        <f>'[1]2021'!F38</f>
        <v>33.25</v>
      </c>
      <c r="G55" s="15">
        <f>'[1]2021'!G38</f>
        <v>2783.5914608622857</v>
      </c>
      <c r="H55" s="38">
        <f>'[1]2021'!H38</f>
        <v>33.07</v>
      </c>
      <c r="I55" s="12">
        <f>'[1]2021'!I38</f>
        <v>2.1599999999999997</v>
      </c>
      <c r="J55" s="14">
        <f>'[1]2021'!J38</f>
        <v>1.1317338162064281</v>
      </c>
      <c r="K55" s="15">
        <f>'[1]2021'!K38</f>
        <v>3112.9228000000003</v>
      </c>
      <c r="L55" s="16">
        <f>'[1]2021'!L38</f>
        <v>0.11831166454135342</v>
      </c>
      <c r="M55" s="15">
        <f>'[1]2021'!M38</f>
        <v>329.33133913771462</v>
      </c>
      <c r="N55" s="18">
        <v>4</v>
      </c>
      <c r="O55" s="12"/>
    </row>
    <row r="56" spans="1:15" x14ac:dyDescent="0.2">
      <c r="A56" s="12" t="s">
        <v>55</v>
      </c>
      <c r="B56" s="12" t="str">
        <f>'[1]2021'!B39</f>
        <v>RDSA</v>
      </c>
      <c r="C56" s="13">
        <f>'[1]2021'!C39</f>
        <v>44403</v>
      </c>
      <c r="D56" s="12">
        <f>'[1]2021'!D39</f>
        <v>100</v>
      </c>
      <c r="E56" s="14">
        <f>'[1]2021'!E39</f>
        <v>1</v>
      </c>
      <c r="F56" s="38">
        <f>'[1]2021'!F39</f>
        <v>16.3</v>
      </c>
      <c r="G56" s="15">
        <f>'[1]2021'!G39</f>
        <v>1630</v>
      </c>
      <c r="H56" s="38">
        <f>'[1]2021'!H39</f>
        <v>19.358000000000001</v>
      </c>
      <c r="I56" s="12">
        <f>'[1]2021'!I39</f>
        <v>0.48</v>
      </c>
      <c r="J56" s="14">
        <f>'[1]2021'!J39</f>
        <v>1</v>
      </c>
      <c r="K56" s="15">
        <f>'[1]2021'!K39</f>
        <v>1983.8000000000002</v>
      </c>
      <c r="L56" s="16">
        <f>'[1]2021'!L39</f>
        <v>0.2170552147239265</v>
      </c>
      <c r="M56" s="15">
        <f>'[1]2021'!M39</f>
        <v>353.80000000000018</v>
      </c>
      <c r="N56" s="18">
        <v>5</v>
      </c>
      <c r="O56" s="12"/>
    </row>
    <row r="57" spans="1:15" x14ac:dyDescent="0.2">
      <c r="A57" s="12"/>
      <c r="B57" s="12"/>
      <c r="C57" s="13"/>
      <c r="D57" s="12"/>
      <c r="E57" s="12"/>
      <c r="F57" s="38"/>
      <c r="G57" s="43"/>
      <c r="H57" s="12"/>
      <c r="I57" s="12"/>
      <c r="J57" s="12"/>
      <c r="K57" s="43"/>
      <c r="L57" s="19"/>
      <c r="M57" s="17"/>
      <c r="N57" s="18"/>
      <c r="O57" s="12"/>
    </row>
    <row r="58" spans="1:15" x14ac:dyDescent="0.2">
      <c r="A58" s="12" t="str">
        <f>A47</f>
        <v>total return</v>
      </c>
      <c r="B58" s="12"/>
      <c r="C58" s="13"/>
      <c r="D58" s="12"/>
      <c r="E58" s="12"/>
      <c r="F58" s="38"/>
      <c r="G58" s="43">
        <f>SUM(G52:G57)</f>
        <v>10573.106783771445</v>
      </c>
      <c r="H58" s="12"/>
      <c r="I58" s="12"/>
      <c r="J58" s="12"/>
      <c r="K58" s="43">
        <f>SUM(K52:K57)</f>
        <v>13552.774800000003</v>
      </c>
      <c r="L58" s="45">
        <f>M58/G58</f>
        <v>0.28181574982312857</v>
      </c>
      <c r="M58" s="17">
        <f>SUM(M52:M57)</f>
        <v>2979.668016228557</v>
      </c>
      <c r="N58" s="18"/>
      <c r="O58" s="12"/>
    </row>
    <row r="59" spans="1:15" x14ac:dyDescent="0.2">
      <c r="A59" s="20"/>
      <c r="B59" s="20"/>
      <c r="C59" s="21"/>
      <c r="D59" s="20"/>
      <c r="E59" s="20"/>
      <c r="F59" s="20"/>
      <c r="G59" s="20"/>
      <c r="H59" s="20"/>
      <c r="I59" s="20"/>
      <c r="J59" s="20"/>
      <c r="K59" s="20"/>
      <c r="L59" s="59"/>
      <c r="M59" s="25"/>
      <c r="N59" s="26"/>
      <c r="O59" s="20"/>
    </row>
    <row r="60" spans="1:15" x14ac:dyDescent="0.2">
      <c r="A60" s="60" t="s">
        <v>56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2"/>
      <c r="M60" s="63">
        <f ca="1">M19</f>
        <v>44534</v>
      </c>
      <c r="N60" s="64"/>
      <c r="O60" s="65"/>
    </row>
    <row r="61" spans="1:15" x14ac:dyDescent="0.2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8"/>
      <c r="M61" s="69" t="s">
        <v>1</v>
      </c>
      <c r="N61" s="70">
        <f>K98/'[1]2021'!P149</f>
        <v>0.15930066056718625</v>
      </c>
      <c r="O61" s="70"/>
    </row>
    <row r="62" spans="1:15" x14ac:dyDescent="0.2">
      <c r="A62" s="11" t="str">
        <f t="shared" ref="A62:M62" si="2">A21</f>
        <v>Investment</v>
      </c>
      <c r="B62" s="11" t="str">
        <f t="shared" si="2"/>
        <v>Ticker</v>
      </c>
      <c r="C62" s="11" t="str">
        <f t="shared" si="2"/>
        <v>Buy date</v>
      </c>
      <c r="D62" s="11" t="str">
        <f t="shared" si="2"/>
        <v>Shares</v>
      </c>
      <c r="E62" s="11" t="str">
        <f t="shared" si="2"/>
        <v>exch. rate buy</v>
      </c>
      <c r="F62" s="11" t="str">
        <f t="shared" si="2"/>
        <v>Buy price</v>
      </c>
      <c r="G62" s="11" t="str">
        <f t="shared" si="2"/>
        <v>Euro spent</v>
      </c>
      <c r="H62" s="11" t="str">
        <f t="shared" si="2"/>
        <v>Price now</v>
      </c>
      <c r="I62" s="11" t="str">
        <f t="shared" si="2"/>
        <v>Dividends</v>
      </c>
      <c r="J62" s="11" t="str">
        <f t="shared" si="2"/>
        <v>exch. Rate now</v>
      </c>
      <c r="K62" s="11" t="str">
        <f t="shared" si="2"/>
        <v>Euro now</v>
      </c>
      <c r="L62" s="11" t="str">
        <f t="shared" si="2"/>
        <v>Return%</v>
      </c>
      <c r="M62" s="11" t="str">
        <f t="shared" si="2"/>
        <v>Return€</v>
      </c>
      <c r="N62" s="37" t="s">
        <v>18</v>
      </c>
      <c r="O62" s="11" t="str">
        <f>O51</f>
        <v>remark</v>
      </c>
    </row>
    <row r="63" spans="1:15" x14ac:dyDescent="0.2">
      <c r="A63" s="12" t="s">
        <v>57</v>
      </c>
      <c r="B63" s="12" t="s">
        <v>58</v>
      </c>
      <c r="C63" s="13">
        <f>'[1]2021'!C88</f>
        <v>44152</v>
      </c>
      <c r="D63" s="38">
        <f>'[1]2021'!D88</f>
        <v>0.09</v>
      </c>
      <c r="E63" s="14">
        <f>'[1]2021'!E94</f>
        <v>1</v>
      </c>
      <c r="F63" s="15">
        <v>0</v>
      </c>
      <c r="G63" s="15">
        <v>0</v>
      </c>
      <c r="H63" s="71">
        <f>'[1]2021'!H88</f>
        <v>41870.327799999999</v>
      </c>
      <c r="I63" s="72">
        <v>0</v>
      </c>
      <c r="J63" s="14">
        <f>'[1]2021'!J94</f>
        <v>1</v>
      </c>
      <c r="K63" s="15">
        <f>'[1]2021'!K88</f>
        <v>3768.3295019999996</v>
      </c>
      <c r="L63" s="16">
        <f>'[1]2021'!L88</f>
        <v>4.9420027760925551</v>
      </c>
      <c r="M63" s="15">
        <f>K63</f>
        <v>3768.3295019999996</v>
      </c>
      <c r="N63" s="37"/>
      <c r="O63" s="42" t="s">
        <v>27</v>
      </c>
    </row>
    <row r="64" spans="1:15" x14ac:dyDescent="0.2">
      <c r="A64" s="12" t="s">
        <v>59</v>
      </c>
      <c r="B64" s="12" t="s">
        <v>60</v>
      </c>
      <c r="C64" s="13">
        <f>'[1]2021'!C94</f>
        <v>44155</v>
      </c>
      <c r="D64" s="38">
        <f>'[1]2021'!D94</f>
        <v>1</v>
      </c>
      <c r="E64" s="14">
        <f>'[1]2021'!E100</f>
        <v>1.1000000000000001</v>
      </c>
      <c r="F64" s="15">
        <v>0</v>
      </c>
      <c r="G64" s="15">
        <v>0</v>
      </c>
      <c r="H64" s="71">
        <f>'[1]2021'!H94</f>
        <v>3375.2669999999998</v>
      </c>
      <c r="I64" s="72">
        <v>0</v>
      </c>
      <c r="J64" s="14">
        <f>'[1]2021'!J100</f>
        <v>1.2079</v>
      </c>
      <c r="K64" s="15">
        <f>'[1]2021'!K94</f>
        <v>3375.2669999999998</v>
      </c>
      <c r="L64" s="16">
        <f>'[1]2021'!L94</f>
        <v>15.921070754716981</v>
      </c>
      <c r="M64" s="15">
        <f>K64</f>
        <v>3375.2669999999998</v>
      </c>
      <c r="N64" s="37"/>
      <c r="O64" s="42" t="s">
        <v>27</v>
      </c>
    </row>
    <row r="65" spans="1:15" x14ac:dyDescent="0.2">
      <c r="A65" s="12" t="s">
        <v>61</v>
      </c>
      <c r="B65" s="12" t="str">
        <f>'[1]2021'!B96</f>
        <v>GRT</v>
      </c>
      <c r="C65" s="13">
        <f>'[1]2021'!C96</f>
        <v>44185</v>
      </c>
      <c r="D65" s="12">
        <f>'[1]2021'!D96</f>
        <v>175</v>
      </c>
      <c r="E65" s="14">
        <f>'[1]2021'!E96</f>
        <v>1</v>
      </c>
      <c r="F65" s="15">
        <v>0</v>
      </c>
      <c r="G65" s="15">
        <v>0</v>
      </c>
      <c r="H65" s="15">
        <f>'[1]2021'!H96</f>
        <v>0.56942742999999996</v>
      </c>
      <c r="I65" s="12">
        <f>'[1]2021'!I96</f>
        <v>0</v>
      </c>
      <c r="J65" s="14">
        <f>'[1]2021'!J96</f>
        <v>1</v>
      </c>
      <c r="K65" s="15">
        <f>'[1]2021'!K96</f>
        <v>99.649800249999998</v>
      </c>
      <c r="L65" s="16">
        <f>'[1]2021'!L96</f>
        <v>1.8980914333333332</v>
      </c>
      <c r="M65" s="15">
        <f>K65-G65</f>
        <v>99.649800249999998</v>
      </c>
      <c r="N65" s="18"/>
      <c r="O65" s="42" t="s">
        <v>27</v>
      </c>
    </row>
    <row r="66" spans="1:15" x14ac:dyDescent="0.2">
      <c r="A66" s="12" t="s">
        <v>62</v>
      </c>
      <c r="B66" s="12" t="str">
        <f>'[1]2021'!B102</f>
        <v>LINK</v>
      </c>
      <c r="C66" s="13">
        <f>'[1]2021'!C102</f>
        <v>44185</v>
      </c>
      <c r="D66" s="12">
        <f>'[1]2021'!D102</f>
        <v>4.5</v>
      </c>
      <c r="E66" s="14">
        <f>'[1]2021'!E102</f>
        <v>1</v>
      </c>
      <c r="F66" s="15">
        <v>0</v>
      </c>
      <c r="G66" s="15">
        <v>0</v>
      </c>
      <c r="H66" s="15">
        <f>'[1]2021'!H102</f>
        <v>17.010000000000002</v>
      </c>
      <c r="I66" s="12">
        <f>'[1]2021'!I102</f>
        <v>0</v>
      </c>
      <c r="J66" s="14">
        <f>'[1]2021'!J102</f>
        <v>1</v>
      </c>
      <c r="K66" s="15">
        <f>'[1]2021'!K102</f>
        <v>76.545000000000002</v>
      </c>
      <c r="L66" s="16">
        <f>'[1]2021'!L102</f>
        <v>0.55342465753424663</v>
      </c>
      <c r="M66" s="15">
        <f>K66-G66</f>
        <v>76.545000000000002</v>
      </c>
      <c r="N66" s="18"/>
      <c r="O66" s="42" t="s">
        <v>27</v>
      </c>
    </row>
    <row r="67" spans="1:15" x14ac:dyDescent="0.2">
      <c r="A67" s="12" t="s">
        <v>63</v>
      </c>
      <c r="B67" s="12" t="str">
        <f>'[1]2021'!B98</f>
        <v>XLM</v>
      </c>
      <c r="C67" s="13">
        <f>'[1]2021'!C98</f>
        <v>44186</v>
      </c>
      <c r="D67" s="12">
        <f>'[1]2021'!D98</f>
        <v>375</v>
      </c>
      <c r="E67" s="14">
        <f>'[1]2021'!E98</f>
        <v>1</v>
      </c>
      <c r="F67" s="15">
        <v>0</v>
      </c>
      <c r="G67" s="15">
        <v>0</v>
      </c>
      <c r="H67" s="15">
        <f>'[1]2021'!H98</f>
        <v>0.21419320999999999</v>
      </c>
      <c r="I67" s="12">
        <f>'[1]2021'!I98</f>
        <v>0</v>
      </c>
      <c r="J67" s="14">
        <f>'[1]2021'!J98</f>
        <v>1</v>
      </c>
      <c r="K67" s="15">
        <f>'[1]2021'!K98</f>
        <v>80.322453749999994</v>
      </c>
      <c r="L67" s="16">
        <f>'[1]2021'!L98-1</f>
        <v>0.58661637037037018</v>
      </c>
      <c r="M67" s="15">
        <f>K67</f>
        <v>80.322453749999994</v>
      </c>
      <c r="N67" s="18"/>
      <c r="O67" s="42" t="s">
        <v>27</v>
      </c>
    </row>
    <row r="68" spans="1:15" x14ac:dyDescent="0.2">
      <c r="A68" s="12" t="s">
        <v>64</v>
      </c>
      <c r="B68" s="12" t="str">
        <f>'[1]2021'!B99</f>
        <v>ALGO</v>
      </c>
      <c r="C68" s="13">
        <f>'[1]2021'!C99</f>
        <v>44189</v>
      </c>
      <c r="D68" s="12">
        <f>'[1]2021'!D99</f>
        <v>138</v>
      </c>
      <c r="E68" s="14">
        <f>'[1]2021'!E99</f>
        <v>1</v>
      </c>
      <c r="F68" s="15">
        <v>0</v>
      </c>
      <c r="G68" s="15">
        <v>0</v>
      </c>
      <c r="H68" s="15">
        <f>'[1]2021'!H99</f>
        <v>1.2382348000000001</v>
      </c>
      <c r="I68" s="12">
        <f>'[1]2021'!I99</f>
        <v>2.4759000000000002</v>
      </c>
      <c r="J68" s="14">
        <f>'[1]2021'!J99</f>
        <v>1</v>
      </c>
      <c r="K68" s="15">
        <f>'[1]2021'!K99</f>
        <v>173.94214794132</v>
      </c>
      <c r="L68" s="16">
        <f>'[1]2021'!L99</f>
        <v>3.9839871387934731</v>
      </c>
      <c r="M68" s="15">
        <f>K68</f>
        <v>173.94214794132</v>
      </c>
      <c r="N68" s="18"/>
      <c r="O68" s="42" t="s">
        <v>27</v>
      </c>
    </row>
    <row r="69" spans="1:15" x14ac:dyDescent="0.2">
      <c r="A69" s="12" t="s">
        <v>65</v>
      </c>
      <c r="B69" s="12" t="s">
        <v>66</v>
      </c>
      <c r="C69" s="13"/>
      <c r="D69" s="12"/>
      <c r="E69" s="14"/>
      <c r="F69" s="15"/>
      <c r="G69" s="15"/>
      <c r="H69" s="15"/>
      <c r="I69" s="12"/>
      <c r="J69" s="14"/>
      <c r="K69" s="15"/>
      <c r="L69" s="16"/>
      <c r="M69" s="15">
        <v>-98</v>
      </c>
      <c r="N69" s="73"/>
      <c r="O69" s="74" t="s">
        <v>67</v>
      </c>
    </row>
    <row r="70" spans="1:15" x14ac:dyDescent="0.2">
      <c r="A70" s="12" t="s">
        <v>68</v>
      </c>
      <c r="B70" s="12" t="str">
        <f>'[1]2021'!B103</f>
        <v>ATOM</v>
      </c>
      <c r="C70" s="13">
        <f>'[1]2021'!C103</f>
        <v>44197</v>
      </c>
      <c r="D70" s="12">
        <f>'[1]2021'!D103</f>
        <v>10</v>
      </c>
      <c r="E70" s="14">
        <f>'[1]2021'!E103</f>
        <v>1</v>
      </c>
      <c r="F70" s="15">
        <v>0</v>
      </c>
      <c r="G70" s="15">
        <v>0</v>
      </c>
      <c r="H70" s="15">
        <f>'[1]2021'!H103</f>
        <v>23.03</v>
      </c>
      <c r="I70" s="12">
        <f>'[1]2021'!I103</f>
        <v>9.8599999999999993E-2</v>
      </c>
      <c r="J70" s="14">
        <f>'[1]2021'!J103</f>
        <v>1</v>
      </c>
      <c r="K70" s="15">
        <f>'[1]2021'!K103</f>
        <v>231.28600000000003</v>
      </c>
      <c r="L70" s="16">
        <f>'[1]2021'!L103</f>
        <v>3.6724444444444448</v>
      </c>
      <c r="M70" s="43">
        <f>K70</f>
        <v>231.28600000000003</v>
      </c>
      <c r="N70" s="18"/>
      <c r="O70" s="42" t="s">
        <v>27</v>
      </c>
    </row>
    <row r="71" spans="1:15" x14ac:dyDescent="0.2">
      <c r="A71" s="12" t="s">
        <v>69</v>
      </c>
      <c r="B71" s="12" t="str">
        <f>'[1]2021'!B111</f>
        <v>LTC</v>
      </c>
      <c r="C71" s="13">
        <f>'[1]2021'!C111</f>
        <v>44202</v>
      </c>
      <c r="D71" s="12">
        <f>'[1]2021'!D111</f>
        <v>0.4</v>
      </c>
      <c r="E71" s="14">
        <f>'[1]2021'!E111</f>
        <v>1</v>
      </c>
      <c r="F71" s="15">
        <v>0</v>
      </c>
      <c r="G71" s="15">
        <v>0</v>
      </c>
      <c r="H71" s="15">
        <f>'[1]2021'!H111</f>
        <v>133.4452</v>
      </c>
      <c r="I71" s="12">
        <f>'[1]2021'!I111</f>
        <v>0</v>
      </c>
      <c r="J71" s="14">
        <f>'[1]2021'!J111</f>
        <v>1</v>
      </c>
      <c r="K71" s="15">
        <f>'[1]2021'!K111</f>
        <v>53.378080000000004</v>
      </c>
      <c r="L71" s="16">
        <f>'[1]2021'!L111</f>
        <v>-1.1517037037036959E-2</v>
      </c>
      <c r="M71" s="43">
        <f>K71</f>
        <v>53.378080000000004</v>
      </c>
      <c r="N71" s="18"/>
      <c r="O71" s="42" t="s">
        <v>27</v>
      </c>
    </row>
    <row r="72" spans="1:15" x14ac:dyDescent="0.2">
      <c r="A72" s="12" t="s">
        <v>70</v>
      </c>
      <c r="B72" s="12" t="str">
        <f>'[1]2021'!B101</f>
        <v>COMP</v>
      </c>
      <c r="C72" s="13">
        <f>'[1]2021'!C101</f>
        <v>44206</v>
      </c>
      <c r="D72" s="12">
        <f>'[1]2021'!D101</f>
        <v>0.5</v>
      </c>
      <c r="E72" s="14">
        <f>'[1]2021'!E101</f>
        <v>1</v>
      </c>
      <c r="F72" s="15">
        <v>0</v>
      </c>
      <c r="G72" s="15">
        <v>0</v>
      </c>
      <c r="H72" s="15">
        <f>'[1]2021'!H101</f>
        <v>183.60310100000001</v>
      </c>
      <c r="I72" s="12">
        <f>'[1]2021'!I101</f>
        <v>0</v>
      </c>
      <c r="J72" s="14">
        <f>'[1]2021'!J101</f>
        <v>1</v>
      </c>
      <c r="K72" s="15">
        <f>'[1]2021'!K101</f>
        <v>91.801550500000005</v>
      </c>
      <c r="L72" s="16">
        <f>'[1]2021'!L101</f>
        <v>0.13876512435650948</v>
      </c>
      <c r="M72" s="43">
        <f>K72</f>
        <v>91.801550500000005</v>
      </c>
      <c r="N72" s="18"/>
      <c r="O72" s="42" t="s">
        <v>27</v>
      </c>
    </row>
    <row r="73" spans="1:15" x14ac:dyDescent="0.2">
      <c r="A73" s="12" t="s">
        <v>71</v>
      </c>
      <c r="B73" s="12" t="str">
        <f>'[1]2021'!B106</f>
        <v>DASH</v>
      </c>
      <c r="C73" s="13">
        <f>'[1]2021'!C106</f>
        <v>44238</v>
      </c>
      <c r="D73" s="12">
        <f>'[1]2021'!D106</f>
        <v>0.4</v>
      </c>
      <c r="E73" s="14">
        <f>'[1]2021'!E106</f>
        <v>1</v>
      </c>
      <c r="F73" s="15">
        <v>0</v>
      </c>
      <c r="G73" s="15">
        <v>0</v>
      </c>
      <c r="H73" s="15">
        <f>'[1]2021'!H106</f>
        <v>116.160341</v>
      </c>
      <c r="I73" s="12">
        <f>'[1]2021'!I106</f>
        <v>0</v>
      </c>
      <c r="J73" s="14">
        <f>'[1]2021'!J106</f>
        <v>1</v>
      </c>
      <c r="K73" s="15">
        <f>'[1]2021'!K106</f>
        <v>46.464136400000001</v>
      </c>
      <c r="L73" s="16">
        <f>'[1]2021'!L106</f>
        <v>-3.9520911195634272E-2</v>
      </c>
      <c r="M73" s="43">
        <f>K73</f>
        <v>46.464136400000001</v>
      </c>
      <c r="N73" s="18"/>
      <c r="O73" s="42" t="s">
        <v>27</v>
      </c>
    </row>
    <row r="74" spans="1:15" x14ac:dyDescent="0.2">
      <c r="A74" s="12" t="s">
        <v>72</v>
      </c>
      <c r="B74" s="12" t="str">
        <f>'[1]2021'!B110</f>
        <v>FIL</v>
      </c>
      <c r="C74" s="13">
        <f>'[1]2021'!C110</f>
        <v>44243</v>
      </c>
      <c r="D74" s="38">
        <f>'[1]2021'!D110</f>
        <v>0.7</v>
      </c>
      <c r="E74" s="14">
        <f>'[1]2021'!E110</f>
        <v>1</v>
      </c>
      <c r="F74" s="15">
        <v>0</v>
      </c>
      <c r="G74" s="15">
        <v>0</v>
      </c>
      <c r="H74" s="15">
        <f>'[1]2021'!H110</f>
        <v>32.722228000000001</v>
      </c>
      <c r="I74" s="12">
        <f>'[1]2021'!I110</f>
        <v>0</v>
      </c>
      <c r="J74" s="14">
        <f>'[1]2021'!J110</f>
        <v>1</v>
      </c>
      <c r="K74" s="15">
        <f>'[1]2021'!K110</f>
        <v>22.9055596</v>
      </c>
      <c r="L74" s="16">
        <f>'[1]2021'!L110</f>
        <v>-7.2236234760419613E-2</v>
      </c>
      <c r="M74" s="15">
        <f>K74</f>
        <v>22.9055596</v>
      </c>
      <c r="N74" s="18"/>
      <c r="O74" s="42" t="s">
        <v>27</v>
      </c>
    </row>
    <row r="75" spans="1:15" x14ac:dyDescent="0.2">
      <c r="A75" s="12" t="s">
        <v>73</v>
      </c>
      <c r="B75" s="12" t="str">
        <f>'[1]2021'!B69</f>
        <v>BAND</v>
      </c>
      <c r="C75" s="13">
        <f>'[1]2021'!C69</f>
        <v>44249</v>
      </c>
      <c r="D75" s="12">
        <f>'[1]2021'!D69</f>
        <v>21.1</v>
      </c>
      <c r="E75" s="14">
        <f>'[1]2021'!E69</f>
        <v>1</v>
      </c>
      <c r="F75" s="15">
        <f>'[1]2021'!F69</f>
        <v>9.8149999999999995</v>
      </c>
      <c r="G75" s="15">
        <f>'[1]2021'!G69</f>
        <v>207.09649999999999</v>
      </c>
      <c r="H75" s="15">
        <f>'[1]2021'!H69</f>
        <v>4.9556155000000004</v>
      </c>
      <c r="I75" s="12">
        <f>'[1]2021'!I69</f>
        <v>0</v>
      </c>
      <c r="J75" s="14">
        <f>'[1]2021'!J69</f>
        <v>1</v>
      </c>
      <c r="K75" s="15">
        <f>'[1]2021'!K69</f>
        <v>104.56348705000002</v>
      </c>
      <c r="L75" s="16">
        <f>'[1]2021'!L69</f>
        <v>-0.49509775853285776</v>
      </c>
      <c r="M75" s="15">
        <f>'[1]2021'!M69</f>
        <v>-102.53301294999997</v>
      </c>
      <c r="N75" s="18">
        <v>1</v>
      </c>
      <c r="O75" s="12"/>
    </row>
    <row r="76" spans="1:15" x14ac:dyDescent="0.2">
      <c r="A76" s="12" t="s">
        <v>74</v>
      </c>
      <c r="B76" s="12" t="str">
        <f>'[1]2021'!B120</f>
        <v>XTZ</v>
      </c>
      <c r="C76" s="13">
        <f>'[1]2021'!C120</f>
        <v>44264</v>
      </c>
      <c r="D76" s="12">
        <f>'[1]2021'!D120</f>
        <v>13.5</v>
      </c>
      <c r="E76" s="14">
        <f>'[1]2021'!E120</f>
        <v>1</v>
      </c>
      <c r="F76" s="15">
        <v>0</v>
      </c>
      <c r="G76" s="15">
        <v>0</v>
      </c>
      <c r="H76" s="12">
        <f>'[1]2021'!H120</f>
        <v>3.358371040723982</v>
      </c>
      <c r="I76" s="12">
        <f>'[1]2021'!I120</f>
        <v>0</v>
      </c>
      <c r="J76" s="14">
        <f>'[1]2021'!J120</f>
        <v>1</v>
      </c>
      <c r="K76" s="15">
        <f>'[1]2021'!K120</f>
        <v>45.33800904977376</v>
      </c>
      <c r="L76" s="16">
        <f>'[1]2021'!L120</f>
        <v>-9.7212085826886604E-2</v>
      </c>
      <c r="M76" s="15">
        <f>K76</f>
        <v>45.33800904977376</v>
      </c>
      <c r="N76" s="18"/>
      <c r="O76" s="42" t="s">
        <v>27</v>
      </c>
    </row>
    <row r="77" spans="1:15" x14ac:dyDescent="0.2">
      <c r="A77" s="12" t="s">
        <v>75</v>
      </c>
      <c r="B77" s="12" t="s">
        <v>76</v>
      </c>
      <c r="C77" s="13">
        <v>44264</v>
      </c>
      <c r="D77" s="12">
        <v>1.1299999999999999</v>
      </c>
      <c r="E77" s="14">
        <v>1</v>
      </c>
      <c r="F77" s="15">
        <v>0</v>
      </c>
      <c r="G77" s="15">
        <v>0</v>
      </c>
      <c r="H77" s="15">
        <f>'[1]2021'!H70</f>
        <v>31.161052999999999</v>
      </c>
      <c r="I77" s="12">
        <f>'[1]2021'!I70</f>
        <v>0</v>
      </c>
      <c r="J77" s="14">
        <v>1</v>
      </c>
      <c r="K77" s="15">
        <f>D77*H77</f>
        <v>35.211989889999998</v>
      </c>
      <c r="L77" s="16">
        <f>K77/100</f>
        <v>0.35211989890000001</v>
      </c>
      <c r="M77" s="15">
        <f>K77</f>
        <v>35.211989889999998</v>
      </c>
      <c r="N77" s="18"/>
      <c r="O77" s="42" t="s">
        <v>46</v>
      </c>
    </row>
    <row r="78" spans="1:15" x14ac:dyDescent="0.2">
      <c r="A78" s="12" t="str">
        <f>'[1]2021'!A71</f>
        <v>14. Uniswap</v>
      </c>
      <c r="B78" s="12" t="str">
        <f>'[1]2021'!B71</f>
        <v>UNI</v>
      </c>
      <c r="C78" s="13">
        <f>'[1]2021'!C71</f>
        <v>44268</v>
      </c>
      <c r="D78" s="12">
        <f>'[1]2021'!D71</f>
        <v>4</v>
      </c>
      <c r="E78" s="14">
        <f>'[1]2021'!E71</f>
        <v>1</v>
      </c>
      <c r="F78" s="15">
        <f>'[1]2021'!F71</f>
        <v>27.49</v>
      </c>
      <c r="G78" s="15">
        <f>'[1]2021'!G71</f>
        <v>109.96</v>
      </c>
      <c r="H78" s="15">
        <f>'[1]2021'!H71</f>
        <v>14.050575</v>
      </c>
      <c r="I78" s="12">
        <f>'[1]2021'!I71</f>
        <v>0</v>
      </c>
      <c r="J78" s="14">
        <f>'[1]2021'!J71</f>
        <v>1</v>
      </c>
      <c r="K78" s="15">
        <f>'[1]2021'!K71</f>
        <v>56.202300000000001</v>
      </c>
      <c r="L78" s="16">
        <f>'[1]2021'!L71</f>
        <v>-0.48888413968715894</v>
      </c>
      <c r="M78" s="15">
        <f>'[1]2021'!M71</f>
        <v>-53.757699999999993</v>
      </c>
      <c r="N78" s="18">
        <v>2</v>
      </c>
      <c r="O78" s="12"/>
    </row>
    <row r="79" spans="1:15" x14ac:dyDescent="0.2">
      <c r="A79" s="12" t="str">
        <f>'[1]2021'!A72</f>
        <v>15. Sushiswap</v>
      </c>
      <c r="B79" s="12" t="str">
        <f>'[1]2021'!B72</f>
        <v>SUSHI</v>
      </c>
      <c r="C79" s="13">
        <f>'[1]2021'!C72</f>
        <v>44270</v>
      </c>
      <c r="D79" s="12">
        <f>'[1]2021'!D72</f>
        <v>5.75</v>
      </c>
      <c r="E79" s="14">
        <f>'[1]2021'!E72</f>
        <v>1</v>
      </c>
      <c r="F79" s="15">
        <f>'[1]2021'!F72</f>
        <v>16.86</v>
      </c>
      <c r="G79" s="15">
        <f>'[1]2021'!G72</f>
        <v>96.944999999999993</v>
      </c>
      <c r="H79" s="15">
        <f>'[1]2021'!H72</f>
        <v>4.7994979999999998</v>
      </c>
      <c r="I79" s="12">
        <f>'[1]2021'!I72</f>
        <v>0</v>
      </c>
      <c r="J79" s="14">
        <f>'[1]2021'!J72</f>
        <v>1</v>
      </c>
      <c r="K79" s="15">
        <f>'[1]2021'!K72</f>
        <v>27.597113499999999</v>
      </c>
      <c r="L79" s="16">
        <f>'[1]2021'!L72</f>
        <v>-0.71533226571767494</v>
      </c>
      <c r="M79" s="15">
        <f>'[1]2021'!M72</f>
        <v>-69.347886499999987</v>
      </c>
      <c r="N79" s="18">
        <v>3</v>
      </c>
      <c r="O79" s="12"/>
    </row>
    <row r="80" spans="1:15" x14ac:dyDescent="0.2">
      <c r="A80" s="12" t="s">
        <v>77</v>
      </c>
      <c r="B80" s="12" t="str">
        <f>'[1]2021'!B112</f>
        <v>BCH</v>
      </c>
      <c r="C80" s="13">
        <f>'[1]2021'!C112</f>
        <v>44277</v>
      </c>
      <c r="D80" s="12">
        <f>'[1]2021'!D112</f>
        <v>0.11</v>
      </c>
      <c r="E80" s="14">
        <v>1</v>
      </c>
      <c r="F80" s="15">
        <v>0</v>
      </c>
      <c r="G80" s="15">
        <v>0</v>
      </c>
      <c r="H80" s="15">
        <f>'[1]2021'!H112</f>
        <v>378.33300000000003</v>
      </c>
      <c r="I80" s="12">
        <f>'[1]2021'!I112</f>
        <v>0</v>
      </c>
      <c r="J80" s="14">
        <f>'[1]2021'!J112</f>
        <v>1</v>
      </c>
      <c r="K80" s="75">
        <f>'[1]2021'!K112</f>
        <v>41.616630000000001</v>
      </c>
      <c r="L80" s="16">
        <f>'[1]2021'!L112</f>
        <v>-0.13819362186788153</v>
      </c>
      <c r="M80" s="75">
        <f>K80</f>
        <v>41.616630000000001</v>
      </c>
      <c r="N80" s="18"/>
      <c r="O80" s="42" t="s">
        <v>27</v>
      </c>
    </row>
    <row r="81" spans="1:15" x14ac:dyDescent="0.2">
      <c r="A81" s="12" t="s">
        <v>78</v>
      </c>
      <c r="B81" s="12" t="s">
        <v>79</v>
      </c>
      <c r="C81" s="13">
        <v>44280</v>
      </c>
      <c r="D81" s="12">
        <v>13.25</v>
      </c>
      <c r="E81" s="14">
        <v>1</v>
      </c>
      <c r="F81" s="15">
        <v>0</v>
      </c>
      <c r="G81" s="15">
        <v>0</v>
      </c>
      <c r="H81" s="15">
        <f>[1]crypto!C12</f>
        <v>2.5460533999999999</v>
      </c>
      <c r="I81" s="12">
        <f>'[1]2021'!I73</f>
        <v>0</v>
      </c>
      <c r="J81" s="14">
        <v>1</v>
      </c>
      <c r="K81" s="15">
        <f>D81*H81</f>
        <v>33.735207549999998</v>
      </c>
      <c r="L81" s="16">
        <f>K81/100</f>
        <v>0.33735207549999996</v>
      </c>
      <c r="M81" s="15">
        <f>K81</f>
        <v>33.735207549999998</v>
      </c>
      <c r="N81" s="18"/>
      <c r="O81" s="42" t="s">
        <v>46</v>
      </c>
    </row>
    <row r="82" spans="1:15" x14ac:dyDescent="0.2">
      <c r="A82" s="12" t="s">
        <v>80</v>
      </c>
      <c r="B82" s="12" t="str">
        <f>'[1]2021'!B114</f>
        <v>ADA</v>
      </c>
      <c r="C82" s="13">
        <f>'[1]2021'!C114</f>
        <v>44294</v>
      </c>
      <c r="D82" s="12">
        <f>'[1]2021'!D114</f>
        <v>50</v>
      </c>
      <c r="E82" s="14">
        <f>'[1]2021'!E114</f>
        <v>1</v>
      </c>
      <c r="F82" s="15">
        <v>0</v>
      </c>
      <c r="G82" s="15">
        <v>0</v>
      </c>
      <c r="H82" s="15">
        <f>'[1]2021'!H114</f>
        <v>1.206</v>
      </c>
      <c r="I82" s="12">
        <f>'[1]2021'!I114</f>
        <v>0</v>
      </c>
      <c r="J82" s="14">
        <f>'[1]2021'!J114</f>
        <v>1</v>
      </c>
      <c r="K82" s="15">
        <f>'[1]2021'!K114</f>
        <v>60.3</v>
      </c>
      <c r="L82" s="16">
        <f>'[1]2021'!L114</f>
        <v>0.17087378640776693</v>
      </c>
      <c r="M82" s="15">
        <f>K82</f>
        <v>60.3</v>
      </c>
      <c r="N82" s="18"/>
      <c r="O82" s="42" t="s">
        <v>27</v>
      </c>
    </row>
    <row r="83" spans="1:15" x14ac:dyDescent="0.2">
      <c r="A83" s="12" t="s">
        <v>81</v>
      </c>
      <c r="B83" s="12" t="str">
        <f>'[1]2021'!B122</f>
        <v>MANA</v>
      </c>
      <c r="C83" s="13">
        <f>'[1]2021'!C122</f>
        <v>44309</v>
      </c>
      <c r="D83" s="12">
        <f>'[1]2021'!D122</f>
        <v>130</v>
      </c>
      <c r="E83" s="14">
        <f>'[1]2021'!E122</f>
        <v>1</v>
      </c>
      <c r="F83" s="15">
        <v>0</v>
      </c>
      <c r="G83" s="15">
        <v>0</v>
      </c>
      <c r="H83" s="15">
        <f>'[1]2021'!H122</f>
        <v>2.8140000000000001</v>
      </c>
      <c r="I83" s="12">
        <f>'[1]2021'!I122</f>
        <v>0</v>
      </c>
      <c r="J83" s="14">
        <f>'[1]2021'!J122</f>
        <v>1</v>
      </c>
      <c r="K83" s="15">
        <f>'[1]2021'!K122</f>
        <v>365.82</v>
      </c>
      <c r="L83" s="16">
        <f>'[1]2021'!L122</f>
        <v>2.6832460732984291</v>
      </c>
      <c r="M83" s="15">
        <f>K83</f>
        <v>365.82</v>
      </c>
      <c r="N83" s="18"/>
      <c r="O83" s="42" t="s">
        <v>27</v>
      </c>
    </row>
    <row r="84" spans="1:15" x14ac:dyDescent="0.2">
      <c r="A84" s="12" t="str">
        <f>'[1]2021'!A74</f>
        <v>20. AmpleForth Gov token</v>
      </c>
      <c r="B84" s="12" t="str">
        <f>'[1]2021'!B74</f>
        <v>FORTH</v>
      </c>
      <c r="C84" s="13">
        <f>'[1]2021'!C74</f>
        <v>44309</v>
      </c>
      <c r="D84" s="12">
        <f>'[1]2021'!D74</f>
        <v>3.6</v>
      </c>
      <c r="E84" s="14">
        <f>'[1]2021'!E74</f>
        <v>1</v>
      </c>
      <c r="F84" s="15">
        <f>'[1]2021'!F74</f>
        <v>27.78</v>
      </c>
      <c r="G84" s="15">
        <f>'[1]2021'!G74</f>
        <v>100.00800000000001</v>
      </c>
      <c r="H84" s="15">
        <f>'[1]2021'!H74</f>
        <v>10.196702999999999</v>
      </c>
      <c r="I84" s="12">
        <f>'[1]2021'!I74</f>
        <v>0</v>
      </c>
      <c r="J84" s="14">
        <f>'[1]2021'!J74</f>
        <v>1</v>
      </c>
      <c r="K84" s="15">
        <f>'[1]2021'!K74</f>
        <v>36.708130799999999</v>
      </c>
      <c r="L84" s="16">
        <f>'[1]2021'!L74</f>
        <v>-0.63294805615550764</v>
      </c>
      <c r="M84" s="15">
        <f>'[1]2021'!M74</f>
        <v>-63.29986920000001</v>
      </c>
      <c r="N84" s="18">
        <v>4</v>
      </c>
      <c r="O84" s="12"/>
    </row>
    <row r="85" spans="1:15" x14ac:dyDescent="0.2">
      <c r="A85" s="12" t="str">
        <f>'[1]2021'!A75</f>
        <v>21. 1inch</v>
      </c>
      <c r="B85" s="12" t="str">
        <f>'[1]2021'!B75</f>
        <v>1INCH</v>
      </c>
      <c r="C85" s="13">
        <f>'[1]2021'!C75</f>
        <v>44332</v>
      </c>
      <c r="D85" s="12">
        <f>'[1]2021'!D75</f>
        <v>21.5</v>
      </c>
      <c r="E85" s="14">
        <f>'[1]2021'!E75</f>
        <v>1</v>
      </c>
      <c r="F85" s="15">
        <f>'[1]2021'!F75</f>
        <v>4.51</v>
      </c>
      <c r="G85" s="15">
        <f>'[1]2021'!G75</f>
        <v>96.964999999999989</v>
      </c>
      <c r="H85" s="15">
        <f>'[1]2021'!H75</f>
        <v>2.0875140000000001</v>
      </c>
      <c r="I85" s="12">
        <f>'[1]2021'!I75</f>
        <v>0</v>
      </c>
      <c r="J85" s="14">
        <f>'[1]2021'!J75</f>
        <v>1</v>
      </c>
      <c r="K85" s="15">
        <f>'[1]2021'!K75</f>
        <v>44.881551000000002</v>
      </c>
      <c r="L85" s="16">
        <f>'[1]2021'!L75</f>
        <v>-0.53713658536585362</v>
      </c>
      <c r="M85" s="15">
        <f>'[1]2021'!M75</f>
        <v>-52.083448999999987</v>
      </c>
      <c r="N85" s="18">
        <v>5</v>
      </c>
      <c r="O85" s="12"/>
    </row>
    <row r="86" spans="1:15" x14ac:dyDescent="0.2">
      <c r="A86" s="12" t="str">
        <f>'[1]2021'!A76</f>
        <v>22. Internet computer</v>
      </c>
      <c r="B86" s="12" t="str">
        <f>'[1]2021'!B76</f>
        <v>ICP</v>
      </c>
      <c r="C86" s="13">
        <f>'[1]2021'!C76</f>
        <v>44332</v>
      </c>
      <c r="D86" s="12">
        <f>'[1]2021'!D76</f>
        <v>0.48</v>
      </c>
      <c r="E86" s="14">
        <f>'[1]2021'!E76</f>
        <v>1</v>
      </c>
      <c r="F86" s="15">
        <f>'[1]2021'!F76</f>
        <v>205.83</v>
      </c>
      <c r="G86" s="15">
        <f>'[1]2021'!G76</f>
        <v>98.798400000000001</v>
      </c>
      <c r="H86" s="15">
        <f>'[1]2021'!H76</f>
        <v>25.719242999999999</v>
      </c>
      <c r="I86" s="12">
        <f>'[1]2021'!I76</f>
        <v>0</v>
      </c>
      <c r="J86" s="14">
        <f>'[1]2021'!J76</f>
        <v>1</v>
      </c>
      <c r="K86" s="15">
        <f>'[1]2021'!K76</f>
        <v>12.34523664</v>
      </c>
      <c r="L86" s="16">
        <f>'[1]2021'!L76</f>
        <v>-0.87504618860224459</v>
      </c>
      <c r="M86" s="15">
        <f>'[1]2021'!M76</f>
        <v>-86.453163360000005</v>
      </c>
      <c r="N86" s="18">
        <v>6</v>
      </c>
      <c r="O86" s="12"/>
    </row>
    <row r="87" spans="1:15" x14ac:dyDescent="0.2">
      <c r="A87" s="12" t="str">
        <f>'[1]2021'!A77</f>
        <v>23. Solana</v>
      </c>
      <c r="B87" s="12" t="str">
        <f>'[1]2021'!B77</f>
        <v>SOL</v>
      </c>
      <c r="C87" s="13">
        <f>'[1]2021'!C77</f>
        <v>44447</v>
      </c>
      <c r="D87" s="12">
        <f>'[1]2021'!D77</f>
        <v>0.69</v>
      </c>
      <c r="E87" s="14">
        <f>'[1]2021'!E77</f>
        <v>1</v>
      </c>
      <c r="F87" s="15">
        <f>'[1]2021'!F77</f>
        <v>145</v>
      </c>
      <c r="G87" s="15">
        <f>'[1]2021'!G77</f>
        <v>100.05</v>
      </c>
      <c r="H87" s="15">
        <f>'[1]2021'!H77</f>
        <v>170.35</v>
      </c>
      <c r="I87" s="12">
        <f>'[1]2021'!I77</f>
        <v>0</v>
      </c>
      <c r="J87" s="14">
        <f>'[1]2021'!J77</f>
        <v>1</v>
      </c>
      <c r="K87" s="15">
        <f>'[1]2021'!K77</f>
        <v>117.54149999999998</v>
      </c>
      <c r="L87" s="16">
        <f>'[1]2021'!L77</f>
        <v>0.17482758620689642</v>
      </c>
      <c r="M87" s="15">
        <f>'[1]2021'!M77</f>
        <v>17.491499999999988</v>
      </c>
      <c r="N87" s="18">
        <v>7</v>
      </c>
      <c r="O87" s="12"/>
    </row>
    <row r="88" spans="1:15" x14ac:dyDescent="0.2">
      <c r="A88" s="12" t="str">
        <f>'[1]2021'!A78</f>
        <v>24. Maker</v>
      </c>
      <c r="B88" s="12" t="str">
        <f>'[1]2021'!B78</f>
        <v>MKR</v>
      </c>
      <c r="C88" s="13">
        <f>'[1]2021'!C78</f>
        <v>44447</v>
      </c>
      <c r="D88" s="12">
        <f>'[1]2021'!D78</f>
        <v>3.9E-2</v>
      </c>
      <c r="E88" s="14">
        <f>'[1]2021'!E78</f>
        <v>1</v>
      </c>
      <c r="F88" s="15">
        <f>'[1]2021'!F78</f>
        <v>2569</v>
      </c>
      <c r="G88" s="15">
        <f>'[1]2021'!G78</f>
        <v>100.191</v>
      </c>
      <c r="H88" s="71">
        <f>'[1]2021'!H78</f>
        <v>2136.2940279999998</v>
      </c>
      <c r="I88" s="12">
        <f>'[1]2021'!I78</f>
        <v>0</v>
      </c>
      <c r="J88" s="14">
        <f>'[1]2021'!J78</f>
        <v>1</v>
      </c>
      <c r="K88" s="15">
        <f>'[1]2021'!K78</f>
        <v>83.315467091999992</v>
      </c>
      <c r="L88" s="16">
        <f>'[1]2021'!L78</f>
        <v>-0.16843362086414959</v>
      </c>
      <c r="M88" s="15">
        <f>'[1]2021'!M78</f>
        <v>-16.875532908000011</v>
      </c>
      <c r="N88" s="18">
        <v>8</v>
      </c>
      <c r="O88" s="12"/>
    </row>
    <row r="89" spans="1:15" x14ac:dyDescent="0.2">
      <c r="A89" s="12" t="str">
        <f>'[1]2021'!A79</f>
        <v>25. Amp</v>
      </c>
      <c r="B89" s="12" t="str">
        <f>'[1]2021'!B79</f>
        <v>AMP</v>
      </c>
      <c r="C89" s="13">
        <f>'[1]2021'!C79</f>
        <v>44477</v>
      </c>
      <c r="D89" s="12">
        <f>'[1]2021'!D79</f>
        <v>2325</v>
      </c>
      <c r="E89" s="14">
        <f>'[1]2021'!E79</f>
        <v>1</v>
      </c>
      <c r="F89" s="76">
        <f>'[1]2021'!F79</f>
        <v>4.1799999999999997E-2</v>
      </c>
      <c r="G89" s="15">
        <f>'[1]2021'!G79</f>
        <v>97.184999999999988</v>
      </c>
      <c r="H89" s="77">
        <f>'[1]2021'!H79</f>
        <v>4.4390895999999999E-2</v>
      </c>
      <c r="I89" s="12">
        <f>'[1]2021'!I79</f>
        <v>0</v>
      </c>
      <c r="J89" s="14">
        <f>'[1]2021'!J79</f>
        <v>1</v>
      </c>
      <c r="K89" s="15">
        <f>'[1]2021'!K79</f>
        <v>103.2088332</v>
      </c>
      <c r="L89" s="16">
        <f>'[1]2021'!L79</f>
        <v>6.1983157894736983E-2</v>
      </c>
      <c r="M89" s="15">
        <f>'[1]2021'!M79</f>
        <v>6.0238332000000128</v>
      </c>
      <c r="N89" s="18">
        <v>9</v>
      </c>
      <c r="O89" s="12"/>
    </row>
    <row r="90" spans="1:15" x14ac:dyDescent="0.2">
      <c r="A90" s="12" t="str">
        <f>'[1]2021'!A80</f>
        <v>26. Polygon</v>
      </c>
      <c r="B90" s="12" t="str">
        <f>'[1]2021'!B80</f>
        <v>MATIC</v>
      </c>
      <c r="C90" s="13">
        <f>'[1]2021'!C80</f>
        <v>44486</v>
      </c>
      <c r="D90" s="12">
        <f>'[1]2021'!D80</f>
        <v>76.5</v>
      </c>
      <c r="E90" s="14">
        <f>'[1]2021'!E80</f>
        <v>1</v>
      </c>
      <c r="F90" s="15">
        <f>'[1]2021'!F80</f>
        <v>1.27</v>
      </c>
      <c r="G90" s="15">
        <f>'[1]2021'!G80</f>
        <v>97.155000000000001</v>
      </c>
      <c r="H90" s="15">
        <f>'[1]2021'!H80</f>
        <v>1.6279999999999999</v>
      </c>
      <c r="I90" s="12">
        <f>'[1]2021'!I80</f>
        <v>0</v>
      </c>
      <c r="J90" s="14">
        <f>'[1]2021'!J80</f>
        <v>1</v>
      </c>
      <c r="K90" s="15">
        <f>'[1]2021'!K80</f>
        <v>124.54199999999999</v>
      </c>
      <c r="L90" s="16">
        <f>'[1]2021'!L80</f>
        <v>0.2818897637795274</v>
      </c>
      <c r="M90" s="15">
        <f>'[1]2021'!M80</f>
        <v>27.386999999999986</v>
      </c>
      <c r="N90" s="18">
        <v>10</v>
      </c>
      <c r="O90" s="12"/>
    </row>
    <row r="91" spans="1:15" x14ac:dyDescent="0.2">
      <c r="A91" s="12" t="str">
        <f>'[1]2021'!A81</f>
        <v>27. Quand</v>
      </c>
      <c r="B91" s="12" t="str">
        <f>'[1]2021'!B81</f>
        <v>QND</v>
      </c>
      <c r="C91" s="13">
        <f>'[1]2021'!C81</f>
        <v>44493</v>
      </c>
      <c r="D91" s="12">
        <f>'[1]2021'!D81</f>
        <v>0.38</v>
      </c>
      <c r="E91" s="14">
        <f>'[1]2021'!E81</f>
        <v>1</v>
      </c>
      <c r="F91" s="15">
        <f>'[1]2021'!F81</f>
        <v>255</v>
      </c>
      <c r="G91" s="15">
        <f>'[1]2021'!G81</f>
        <v>96.9</v>
      </c>
      <c r="H91" s="15">
        <f>'[1]2021'!H81</f>
        <v>150.86303100000001</v>
      </c>
      <c r="I91" s="12">
        <f>'[1]2021'!I81</f>
        <v>0</v>
      </c>
      <c r="J91" s="14">
        <f>'[1]2021'!J81</f>
        <v>1</v>
      </c>
      <c r="K91" s="15">
        <f>'[1]2021'!K81</f>
        <v>57.327951780000006</v>
      </c>
      <c r="L91" s="16">
        <f>'[1]2021'!L81</f>
        <v>-0.40838027058823528</v>
      </c>
      <c r="M91" s="15">
        <f>'[1]2021'!M81</f>
        <v>-39.572048219999999</v>
      </c>
      <c r="N91" s="18">
        <v>11</v>
      </c>
      <c r="O91" s="12"/>
    </row>
    <row r="92" spans="1:15" x14ac:dyDescent="0.2">
      <c r="A92" s="12" t="str">
        <f>'[1]2021'!A82</f>
        <v>28. NuCypher</v>
      </c>
      <c r="B92" s="12" t="str">
        <f>'[1]2021'!B82</f>
        <v>NU</v>
      </c>
      <c r="C92" s="13">
        <f>'[1]2021'!C82</f>
        <v>44494</v>
      </c>
      <c r="D92" s="12">
        <f>'[1]2021'!D82</f>
        <v>102</v>
      </c>
      <c r="E92" s="14">
        <f>'[1]2021'!E82</f>
        <v>1</v>
      </c>
      <c r="F92" s="15">
        <f>'[1]2021'!F82</f>
        <v>0.95</v>
      </c>
      <c r="G92" s="15">
        <f>'[1]2021'!G82</f>
        <v>96.899999999999991</v>
      </c>
      <c r="H92" s="15">
        <f>'[1]2021'!H82</f>
        <v>0.65060852999999996</v>
      </c>
      <c r="I92" s="12">
        <f>'[1]2021'!I82</f>
        <v>0</v>
      </c>
      <c r="J92" s="14">
        <f>'[1]2021'!J82</f>
        <v>1</v>
      </c>
      <c r="K92" s="15">
        <f>'[1]2021'!K82</f>
        <v>66.362070059999994</v>
      </c>
      <c r="L92" s="16">
        <f>'[1]2021'!L82</f>
        <v>-0.31514891578947368</v>
      </c>
      <c r="M92" s="15">
        <f>'[1]2021'!M82</f>
        <v>-30.537929939999998</v>
      </c>
      <c r="N92" s="18">
        <v>12</v>
      </c>
      <c r="O92" s="12"/>
    </row>
    <row r="93" spans="1:15" x14ac:dyDescent="0.2">
      <c r="A93" s="12" t="str">
        <f>'[1]2021'!A83</f>
        <v>29. Loopring</v>
      </c>
      <c r="B93" s="12" t="str">
        <f>'[1]2021'!B83</f>
        <v>LRC</v>
      </c>
      <c r="C93" s="13">
        <f>'[1]2021'!C83</f>
        <v>44510</v>
      </c>
      <c r="D93" s="12">
        <f>'[1]2021'!D83</f>
        <v>36</v>
      </c>
      <c r="E93" s="14">
        <f>'[1]2021'!E83</f>
        <v>1</v>
      </c>
      <c r="F93" s="15">
        <f>'[1]2021'!F83</f>
        <v>2.71</v>
      </c>
      <c r="G93" s="15">
        <f>'[1]2021'!G83</f>
        <v>97.56</v>
      </c>
      <c r="H93" s="15">
        <f>'[1]2021'!H83</f>
        <v>1.6512770999999999</v>
      </c>
      <c r="I93" s="12">
        <f>'[1]2021'!I83</f>
        <v>0</v>
      </c>
      <c r="J93" s="14">
        <f>'[1]2021'!J83</f>
        <v>1</v>
      </c>
      <c r="K93" s="15">
        <f>'[1]2021'!K83</f>
        <v>59.445975599999997</v>
      </c>
      <c r="L93" s="16">
        <f>'[1]2021'!L83</f>
        <v>-0.39067265682656832</v>
      </c>
      <c r="M93" s="15">
        <f>'[1]2021'!M83</f>
        <v>-38.114024400000005</v>
      </c>
      <c r="N93" s="18">
        <v>13</v>
      </c>
      <c r="O93" s="12"/>
    </row>
    <row r="94" spans="1:15" x14ac:dyDescent="0.2">
      <c r="A94" s="12" t="str">
        <f>'[1]2021'!A84</f>
        <v>30. Chilliz</v>
      </c>
      <c r="B94" s="12" t="str">
        <f>'[1]2021'!B84</f>
        <v>CHZ</v>
      </c>
      <c r="C94" s="13">
        <f>'[1]2021'!C84</f>
        <v>44511</v>
      </c>
      <c r="D94" s="12">
        <f>'[1]2021'!D84</f>
        <v>221</v>
      </c>
      <c r="E94" s="14">
        <f>'[1]2021'!E84</f>
        <v>1</v>
      </c>
      <c r="F94" s="15">
        <f>'[1]2021'!F84</f>
        <v>0.44</v>
      </c>
      <c r="G94" s="15">
        <f>'[1]2021'!G84</f>
        <v>97.24</v>
      </c>
      <c r="H94" s="15">
        <f>'[1]2021'!H84</f>
        <v>0.25585427999999999</v>
      </c>
      <c r="I94" s="12">
        <f>'[1]2021'!I84</f>
        <v>0</v>
      </c>
      <c r="J94" s="14">
        <f>'[1]2021'!J84</f>
        <v>1</v>
      </c>
      <c r="K94" s="15">
        <f>'[1]2021'!K84</f>
        <v>56.543795879999998</v>
      </c>
      <c r="L94" s="16">
        <f>'[1]2021'!L84</f>
        <v>-0.41851299999999997</v>
      </c>
      <c r="M94" s="15">
        <f>'[1]2021'!M84</f>
        <v>-40.696204119999997</v>
      </c>
      <c r="N94" s="18">
        <v>14</v>
      </c>
      <c r="O94" s="12"/>
    </row>
    <row r="95" spans="1:15" x14ac:dyDescent="0.2">
      <c r="A95" s="12" t="str">
        <f>'[1]2021'!A85</f>
        <v>31. Polkadot</v>
      </c>
      <c r="B95" s="12" t="str">
        <f>'[1]2021'!B85</f>
        <v>DOT</v>
      </c>
      <c r="C95" s="13">
        <f>'[1]2021'!C85</f>
        <v>44511</v>
      </c>
      <c r="D95" s="12">
        <f>'[1]2021'!D85</f>
        <v>2.41</v>
      </c>
      <c r="E95" s="14">
        <f>'[1]2021'!E85</f>
        <v>1</v>
      </c>
      <c r="F95" s="15">
        <f>'[1]2021'!F85</f>
        <v>42.33</v>
      </c>
      <c r="G95" s="15">
        <f>'[1]2021'!G85</f>
        <v>102.0153</v>
      </c>
      <c r="H95" s="15">
        <f>'[1]2021'!H85</f>
        <v>25.17</v>
      </c>
      <c r="I95" s="12">
        <f>'[1]2021'!I85</f>
        <v>0</v>
      </c>
      <c r="J95" s="14">
        <f>'[1]2021'!J85</f>
        <v>1</v>
      </c>
      <c r="K95" s="15">
        <f>'[1]2021'!K85</f>
        <v>60.659700000000008</v>
      </c>
      <c r="L95" s="16">
        <f>'[1]2021'!L85</f>
        <v>-0.40538625088589642</v>
      </c>
      <c r="M95" s="15">
        <f>'[1]2021'!M85</f>
        <v>-41.355599999999988</v>
      </c>
      <c r="N95" s="18">
        <v>15</v>
      </c>
      <c r="O95" s="12"/>
    </row>
    <row r="96" spans="1:15" x14ac:dyDescent="0.2">
      <c r="A96" s="12" t="s">
        <v>82</v>
      </c>
      <c r="B96" s="12"/>
      <c r="C96" s="13"/>
      <c r="D96" s="12"/>
      <c r="E96" s="14"/>
      <c r="F96" s="12"/>
      <c r="G96" s="15"/>
      <c r="H96" s="12"/>
      <c r="I96" s="12"/>
      <c r="J96" s="14"/>
      <c r="K96" s="15"/>
      <c r="L96" s="15"/>
      <c r="M96" s="15">
        <v>3818</v>
      </c>
      <c r="N96" s="18"/>
      <c r="O96" s="12"/>
    </row>
    <row r="97" spans="1:15" x14ac:dyDescent="0.2">
      <c r="A97" s="12" t="s">
        <v>83</v>
      </c>
      <c r="B97" s="12"/>
      <c r="C97" s="13"/>
      <c r="D97" s="12"/>
      <c r="E97" s="14"/>
      <c r="F97" s="12"/>
      <c r="G97" s="15"/>
      <c r="H97" s="12"/>
      <c r="I97" s="12"/>
      <c r="J97" s="14"/>
      <c r="K97" s="15"/>
      <c r="L97" s="15"/>
      <c r="M97" s="15">
        <v>2143</v>
      </c>
      <c r="N97" s="18"/>
      <c r="O97" s="12"/>
    </row>
    <row r="98" spans="1:15" x14ac:dyDescent="0.2">
      <c r="A98" s="12" t="s">
        <v>16</v>
      </c>
      <c r="B98" s="12"/>
      <c r="C98" s="13"/>
      <c r="D98" s="12"/>
      <c r="E98" s="12"/>
      <c r="F98" s="12"/>
      <c r="G98" s="15">
        <f>SUM(G63:G97)</f>
        <v>1594.9692000000002</v>
      </c>
      <c r="H98" s="12"/>
      <c r="I98" s="12"/>
      <c r="J98" s="12"/>
      <c r="K98" s="15">
        <f>SUM(K63:K96)</f>
        <v>9613.1581795330931</v>
      </c>
      <c r="L98" s="45">
        <f>M98/G98</f>
        <v>8.7031078590941409</v>
      </c>
      <c r="M98" s="15">
        <f>SUM(M63:M97)</f>
        <v>13881.188979533095</v>
      </c>
      <c r="N98" s="18"/>
      <c r="O98" s="12"/>
    </row>
    <row r="99" spans="1:15" x14ac:dyDescent="0.2">
      <c r="A99" s="20"/>
      <c r="B99" s="20"/>
      <c r="C99" s="21"/>
      <c r="D99" s="20"/>
      <c r="E99" s="20"/>
      <c r="F99" s="20"/>
      <c r="G99" s="78"/>
      <c r="H99" s="20"/>
      <c r="I99" s="20"/>
      <c r="J99" s="20"/>
      <c r="K99" s="78"/>
      <c r="L99" s="59"/>
      <c r="M99" s="78"/>
      <c r="N99" s="26"/>
      <c r="O99" s="20"/>
    </row>
    <row r="100" spans="1:15" x14ac:dyDescent="0.2">
      <c r="A100" s="79" t="s">
        <v>84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1"/>
      <c r="M100" s="82">
        <f ca="1">M19</f>
        <v>44534</v>
      </c>
      <c r="N100" s="80"/>
      <c r="O100" s="81"/>
    </row>
    <row r="101" spans="1:15" x14ac:dyDescent="0.2">
      <c r="A101" s="83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5"/>
      <c r="M101" s="86" t="s">
        <v>1</v>
      </c>
      <c r="N101" s="87">
        <f>K126/'[1]2021'!P149</f>
        <v>0.12282402249098763</v>
      </c>
      <c r="O101" s="87"/>
    </row>
    <row r="102" spans="1:15" x14ac:dyDescent="0.2">
      <c r="A102" s="11" t="str">
        <f t="shared" ref="A102:M102" si="3">A21</f>
        <v>Investment</v>
      </c>
      <c r="B102" s="11" t="str">
        <f t="shared" si="3"/>
        <v>Ticker</v>
      </c>
      <c r="C102" s="11" t="str">
        <f t="shared" si="3"/>
        <v>Buy date</v>
      </c>
      <c r="D102" s="11" t="str">
        <f t="shared" si="3"/>
        <v>Shares</v>
      </c>
      <c r="E102" s="11" t="str">
        <f t="shared" si="3"/>
        <v>exch. rate buy</v>
      </c>
      <c r="F102" s="11" t="str">
        <f t="shared" si="3"/>
        <v>Buy price</v>
      </c>
      <c r="G102" s="11" t="str">
        <f t="shared" si="3"/>
        <v>Euro spent</v>
      </c>
      <c r="H102" s="11" t="str">
        <f t="shared" si="3"/>
        <v>Price now</v>
      </c>
      <c r="I102" s="11" t="str">
        <f t="shared" si="3"/>
        <v>Dividends</v>
      </c>
      <c r="J102" s="11" t="str">
        <f t="shared" si="3"/>
        <v>exch. Rate now</v>
      </c>
      <c r="K102" s="11" t="str">
        <f t="shared" si="3"/>
        <v>Euro now</v>
      </c>
      <c r="L102" s="11" t="str">
        <f t="shared" si="3"/>
        <v>Return%</v>
      </c>
      <c r="M102" s="11" t="str">
        <f t="shared" si="3"/>
        <v>Return€</v>
      </c>
      <c r="N102" s="37" t="s">
        <v>18</v>
      </c>
      <c r="O102" s="11" t="str">
        <f>O62</f>
        <v>remark</v>
      </c>
    </row>
    <row r="103" spans="1:15" x14ac:dyDescent="0.2">
      <c r="A103" s="12" t="s">
        <v>85</v>
      </c>
      <c r="B103" s="12" t="str">
        <f>'[1]2021'!B104</f>
        <v>NXE^</v>
      </c>
      <c r="C103" s="13">
        <f>'[1]2021'!C104</f>
        <v>43102</v>
      </c>
      <c r="D103" s="12">
        <f>'[1]2021'!D104</f>
        <v>275</v>
      </c>
      <c r="E103" s="14">
        <f>'[1]2021'!E104</f>
        <v>1.51</v>
      </c>
      <c r="F103" s="38">
        <f>'[1]2021'!F104</f>
        <v>2.1800000000000002</v>
      </c>
      <c r="G103" s="15">
        <v>0</v>
      </c>
      <c r="H103" s="88">
        <f>'[1]2021'!H104</f>
        <v>4.34</v>
      </c>
      <c r="I103" s="12">
        <f>'[1]2021'!I104</f>
        <v>0</v>
      </c>
      <c r="J103" s="14">
        <f>'[1]2021'!J104</f>
        <v>1.453699665649077</v>
      </c>
      <c r="K103" s="15">
        <f>'[1]2021'!K104</f>
        <v>821.00864999999988</v>
      </c>
      <c r="L103" s="16">
        <f>'[1]2021'!L104</f>
        <v>1.0679283761467888</v>
      </c>
      <c r="M103" s="43">
        <f t="shared" ref="M103:M111" si="4">K103</f>
        <v>821.00864999999988</v>
      </c>
      <c r="N103" s="18"/>
      <c r="O103" s="42" t="s">
        <v>27</v>
      </c>
    </row>
    <row r="104" spans="1:15" x14ac:dyDescent="0.2">
      <c r="A104" s="12" t="s">
        <v>86</v>
      </c>
      <c r="B104" s="12" t="str">
        <f>'[1]2021'!B107</f>
        <v>URG</v>
      </c>
      <c r="C104" s="13">
        <f>'[1]2021'!C107</f>
        <v>43374</v>
      </c>
      <c r="D104" s="12">
        <f>'[1]2021'!D107</f>
        <v>700</v>
      </c>
      <c r="E104" s="14">
        <f>'[1]2021'!E107</f>
        <v>1.1499999999999999</v>
      </c>
      <c r="F104" s="38">
        <f>'[1]2021'!F107</f>
        <v>0.66</v>
      </c>
      <c r="G104" s="15">
        <v>0</v>
      </c>
      <c r="H104" s="88">
        <f>'[1]2021'!H107</f>
        <v>1.3</v>
      </c>
      <c r="I104" s="12">
        <f>'[1]2021'!I107</f>
        <v>0</v>
      </c>
      <c r="J104" s="12">
        <f>'[1]2021'!J107</f>
        <v>1.2088000000000001</v>
      </c>
      <c r="K104" s="15">
        <f>'[1]2021'!K107</f>
        <v>752.81270681667763</v>
      </c>
      <c r="L104" s="16">
        <f>'[1]2021'!L107</f>
        <v>0.87388444337484683</v>
      </c>
      <c r="M104" s="43">
        <f t="shared" si="4"/>
        <v>752.81270681667763</v>
      </c>
      <c r="N104" s="39"/>
      <c r="O104" s="42" t="s">
        <v>27</v>
      </c>
    </row>
    <row r="105" spans="1:15" x14ac:dyDescent="0.2">
      <c r="A105" s="12" t="s">
        <v>87</v>
      </c>
      <c r="B105" s="12" t="str">
        <f>'[1]2021'!B105</f>
        <v>URC^</v>
      </c>
      <c r="C105" s="13">
        <f>'[1]2021'!C105</f>
        <v>43822</v>
      </c>
      <c r="D105" s="12">
        <f>'[1]2021'!D105</f>
        <v>190</v>
      </c>
      <c r="E105" s="14">
        <f>'[1]2021'!E105</f>
        <v>1.51</v>
      </c>
      <c r="F105" s="38">
        <f>'[1]2021'!F105</f>
        <v>1.18</v>
      </c>
      <c r="G105" s="15">
        <v>0</v>
      </c>
      <c r="H105" s="38">
        <f>'[1]2021'!H105</f>
        <v>5.0223520860590218</v>
      </c>
      <c r="I105" s="12">
        <f>'[1]2021'!I105</f>
        <v>0</v>
      </c>
      <c r="J105" s="14">
        <f>'[1]2021'!J105</f>
        <v>1.453699665649077</v>
      </c>
      <c r="K105" s="15">
        <f>'[1]2021'!K105</f>
        <v>656.42644000000018</v>
      </c>
      <c r="L105" s="16">
        <f>'[1]2021'!L105</f>
        <v>3.4210701355932218</v>
      </c>
      <c r="M105" s="43">
        <f t="shared" si="4"/>
        <v>656.42644000000018</v>
      </c>
      <c r="N105" s="89"/>
      <c r="O105" s="42" t="s">
        <v>27</v>
      </c>
    </row>
    <row r="106" spans="1:15" x14ac:dyDescent="0.2">
      <c r="A106" s="12" t="s">
        <v>88</v>
      </c>
      <c r="B106" s="12" t="str">
        <f>'[1]2021'!B116</f>
        <v>ISO^</v>
      </c>
      <c r="C106" s="13">
        <f>'[1]2021'!C116</f>
        <v>44229</v>
      </c>
      <c r="D106" s="12">
        <f>'[1]2021'!D116</f>
        <v>75</v>
      </c>
      <c r="E106" s="14">
        <f>'[1]2021'!E116</f>
        <v>1.55</v>
      </c>
      <c r="F106" s="38">
        <f>'[1]2021'!F116</f>
        <v>2</v>
      </c>
      <c r="G106" s="15">
        <v>0</v>
      </c>
      <c r="H106" s="38">
        <f>'[1]2021'!H116</f>
        <v>3.88</v>
      </c>
      <c r="I106" s="12">
        <f>'[1]2021'!I116</f>
        <v>0</v>
      </c>
      <c r="J106" s="14">
        <f>'[1]2021'!J116</f>
        <v>1.453699665649077</v>
      </c>
      <c r="K106" s="15">
        <f>'[1]2021'!K116</f>
        <v>200.17889999999997</v>
      </c>
      <c r="L106" s="16">
        <f>'[1]2021'!L116</f>
        <v>1.0685152999999998</v>
      </c>
      <c r="M106" s="15">
        <f t="shared" si="4"/>
        <v>200.17889999999997</v>
      </c>
      <c r="N106" s="39"/>
      <c r="O106" s="42" t="s">
        <v>27</v>
      </c>
    </row>
    <row r="107" spans="1:15" x14ac:dyDescent="0.2">
      <c r="A107" s="12" t="s">
        <v>89</v>
      </c>
      <c r="B107" s="12" t="str">
        <f>'[1]2021'!B109</f>
        <v>UEC</v>
      </c>
      <c r="C107" s="13">
        <f>'[1]2021'!C109</f>
        <v>44229</v>
      </c>
      <c r="D107" s="12">
        <f>'[1]2021'!D109</f>
        <v>75</v>
      </c>
      <c r="E107" s="12">
        <f>'[1]2021'!E109</f>
        <v>1.2022999999999999</v>
      </c>
      <c r="F107" s="38">
        <f>'[1]2021'!F109</f>
        <v>1.74</v>
      </c>
      <c r="G107" s="15">
        <v>0</v>
      </c>
      <c r="H107" s="88">
        <f>'[1]2021'!H109</f>
        <v>3.34</v>
      </c>
      <c r="I107" s="12">
        <f>'[1]2021'!I109</f>
        <v>0</v>
      </c>
      <c r="J107" s="14">
        <f>'[1]2021'!J109</f>
        <v>1.1317338162064281</v>
      </c>
      <c r="K107" s="15">
        <f>'[1]2021'!K109</f>
        <v>221.34180000000003</v>
      </c>
      <c r="L107" s="16">
        <f>'[1]2021'!L109</f>
        <v>1.039227939770115</v>
      </c>
      <c r="M107" s="43">
        <f t="shared" si="4"/>
        <v>221.34180000000003</v>
      </c>
      <c r="N107" s="39"/>
      <c r="O107" s="44" t="s">
        <v>27</v>
      </c>
    </row>
    <row r="108" spans="1:15" x14ac:dyDescent="0.2">
      <c r="A108" s="12" t="s">
        <v>90</v>
      </c>
      <c r="B108" s="12" t="str">
        <f>'[1]2021'!B125</f>
        <v>DNN</v>
      </c>
      <c r="C108" s="13">
        <f>'[1]2021'!C125</f>
        <v>44253</v>
      </c>
      <c r="D108" s="12">
        <f>'[1]2021'!D125</f>
        <v>200</v>
      </c>
      <c r="E108" s="14">
        <f>'[1]2021'!E125</f>
        <v>1.52</v>
      </c>
      <c r="F108" s="12">
        <f>'[1]2021'!F125</f>
        <v>1.05</v>
      </c>
      <c r="G108" s="15">
        <v>0</v>
      </c>
      <c r="H108" s="12">
        <f>'[1]2021'!H125</f>
        <v>1.425</v>
      </c>
      <c r="I108" s="12">
        <f>'[1]2021'!I125</f>
        <v>0</v>
      </c>
      <c r="J108" s="14">
        <f>'[1]2021'!J125</f>
        <v>1.453699665649077</v>
      </c>
      <c r="K108" s="15">
        <f>'[1]2021'!K125</f>
        <v>196.05149999999998</v>
      </c>
      <c r="L108" s="16">
        <f>'[1]2021'!L125</f>
        <v>0.41903942857142834</v>
      </c>
      <c r="M108" s="43">
        <f t="shared" si="4"/>
        <v>196.05149999999998</v>
      </c>
      <c r="N108" s="39"/>
      <c r="O108" s="44" t="s">
        <v>27</v>
      </c>
    </row>
    <row r="109" spans="1:15" x14ac:dyDescent="0.2">
      <c r="A109" s="12" t="s">
        <v>91</v>
      </c>
      <c r="B109" s="12" t="str">
        <f>'[1]2021'!B123</f>
        <v>GLO</v>
      </c>
      <c r="C109" s="13">
        <f>'[1]2021'!C123</f>
        <v>44270</v>
      </c>
      <c r="D109" s="12">
        <f>'[1]2021'!D123</f>
        <v>75</v>
      </c>
      <c r="E109" s="14">
        <f>'[1]2021'!E123</f>
        <v>1.49</v>
      </c>
      <c r="F109" s="12">
        <f>'[1]2021'!F123</f>
        <v>2.19</v>
      </c>
      <c r="G109" s="15">
        <v>0</v>
      </c>
      <c r="H109" s="12">
        <f>'[1]2021'!H123</f>
        <v>3.69</v>
      </c>
      <c r="I109" s="12">
        <f>'[1]2021'!I123</f>
        <v>0</v>
      </c>
      <c r="J109" s="14">
        <f>'[1]2021'!J123</f>
        <v>1.453699665649077</v>
      </c>
      <c r="K109" s="15">
        <f>'[1]2021'!K123</f>
        <v>190.37632499999998</v>
      </c>
      <c r="L109" s="16">
        <f>'[1]2021'!L123</f>
        <v>0.72700593150684922</v>
      </c>
      <c r="M109" s="15">
        <f t="shared" si="4"/>
        <v>190.37632499999998</v>
      </c>
      <c r="N109" s="39"/>
      <c r="O109" s="44" t="s">
        <v>27</v>
      </c>
    </row>
    <row r="110" spans="1:15" x14ac:dyDescent="0.2">
      <c r="A110" s="12" t="s">
        <v>92</v>
      </c>
      <c r="B110" s="12" t="str">
        <f>'[1]2021'!B124</f>
        <v>UUUU</v>
      </c>
      <c r="C110" s="13">
        <f>'[1]2021'!C124</f>
        <v>44278</v>
      </c>
      <c r="D110" s="12">
        <f>'[1]2021'!D124</f>
        <v>50</v>
      </c>
      <c r="E110" s="12">
        <f>'[1]2021'!E124</f>
        <v>1.1825000000000001</v>
      </c>
      <c r="F110" s="12">
        <f>'[1]2021'!F124</f>
        <v>4.8099999999999996</v>
      </c>
      <c r="G110" s="15">
        <v>0</v>
      </c>
      <c r="H110" s="12">
        <f>'[1]2021'!H124</f>
        <v>8</v>
      </c>
      <c r="I110" s="12">
        <f>'[1]2021'!I124</f>
        <v>0</v>
      </c>
      <c r="J110" s="14">
        <f>'[1]2021'!J124</f>
        <v>1.1317338162064281</v>
      </c>
      <c r="K110" s="15">
        <f>'[1]2021'!K124</f>
        <v>353.44000000000005</v>
      </c>
      <c r="L110" s="16">
        <f>'[1]2021'!L124</f>
        <v>0.73780790020790077</v>
      </c>
      <c r="M110" s="15">
        <f t="shared" si="4"/>
        <v>353.44000000000005</v>
      </c>
      <c r="N110" s="39"/>
      <c r="O110" s="44" t="s">
        <v>27</v>
      </c>
    </row>
    <row r="111" spans="1:15" x14ac:dyDescent="0.2">
      <c r="A111" s="12" t="s">
        <v>93</v>
      </c>
      <c r="B111" s="12" t="str">
        <f>'[1]2021'!B118</f>
        <v>BMN</v>
      </c>
      <c r="C111" s="13">
        <f>'[1]2021'!C118</f>
        <v>44281</v>
      </c>
      <c r="D111" s="12">
        <f>'[1]2021'!D118</f>
        <v>2000</v>
      </c>
      <c r="E111" s="14">
        <f>'[1]2021'!E118</f>
        <v>1.55</v>
      </c>
      <c r="F111" s="12">
        <f>'[1]2021'!F118</f>
        <v>0.13</v>
      </c>
      <c r="G111" s="15">
        <v>0</v>
      </c>
      <c r="H111" s="12">
        <f>'[1]2021'!H118</f>
        <v>0.30499999999999999</v>
      </c>
      <c r="I111" s="12">
        <f>'[1]2021'!I118</f>
        <v>0</v>
      </c>
      <c r="J111" s="14">
        <f>'[1]2021'!J118</f>
        <v>1.6165535079211122</v>
      </c>
      <c r="K111" s="15">
        <f>'[1]2021'!K118</f>
        <v>377.346</v>
      </c>
      <c r="L111" s="16">
        <f>'[1]2021'!L118</f>
        <v>1.2495626923076921</v>
      </c>
      <c r="M111" s="43">
        <f t="shared" si="4"/>
        <v>377.346</v>
      </c>
      <c r="N111" s="39"/>
      <c r="O111" s="42" t="s">
        <v>27</v>
      </c>
    </row>
    <row r="112" spans="1:15" x14ac:dyDescent="0.2">
      <c r="A112" s="12" t="str">
        <f>'[1]2021'!A42</f>
        <v>10. Encore Energy Corp</v>
      </c>
      <c r="B112" s="12" t="str">
        <f>'[1]2021'!B42</f>
        <v>EU</v>
      </c>
      <c r="C112" s="13">
        <f>'[1]2021'!C42</f>
        <v>44285</v>
      </c>
      <c r="D112" s="12">
        <f>'[1]2021'!D42</f>
        <v>300</v>
      </c>
      <c r="E112" s="14">
        <f>'[1]2021'!E42</f>
        <v>1.48</v>
      </c>
      <c r="F112" s="38">
        <f>'[1]2021'!F42</f>
        <v>1.115</v>
      </c>
      <c r="G112" s="17">
        <f>'[1]2021'!G42</f>
        <v>226.01351351351352</v>
      </c>
      <c r="H112" s="88">
        <f>'[1]2021'!H42</f>
        <v>1.73</v>
      </c>
      <c r="I112" s="12">
        <f>'[1]2021'!I42</f>
        <v>0</v>
      </c>
      <c r="J112" s="14">
        <f>'[1]2021'!J42</f>
        <v>1.453699665649077</v>
      </c>
      <c r="K112" s="17">
        <f>'[1]2021'!K42</f>
        <v>357.02009999999996</v>
      </c>
      <c r="L112" s="16">
        <f>'[1]2021'!L42</f>
        <v>0.57964050224215224</v>
      </c>
      <c r="M112" s="17">
        <f>'[1]2021'!M42</f>
        <v>131.00658648648644</v>
      </c>
      <c r="N112" s="39">
        <v>1</v>
      </c>
      <c r="O112" s="12"/>
    </row>
    <row r="113" spans="1:15" x14ac:dyDescent="0.2">
      <c r="A113" s="12" t="s">
        <v>94</v>
      </c>
      <c r="B113" s="12" t="str">
        <f>'[1]2021'!B115</f>
        <v>PDN</v>
      </c>
      <c r="C113" s="13">
        <f>'[1]2021'!C115</f>
        <v>44287</v>
      </c>
      <c r="D113" s="12">
        <f>'[1]2021'!D115</f>
        <v>750</v>
      </c>
      <c r="E113" s="14">
        <f>'[1]2021'!E115</f>
        <v>1.55</v>
      </c>
      <c r="F113" s="12">
        <f>'[1]2021'!F115</f>
        <v>0.37</v>
      </c>
      <c r="G113" s="15">
        <v>0</v>
      </c>
      <c r="H113" s="12">
        <f>'[1]2021'!H115</f>
        <v>0.84</v>
      </c>
      <c r="I113" s="12">
        <f>'[1]2021'!I115</f>
        <v>0</v>
      </c>
      <c r="J113" s="14">
        <f>'[1]2021'!J115</f>
        <v>1.6165535079211122</v>
      </c>
      <c r="K113" s="15">
        <f>'[1]2021'!K115</f>
        <v>389.71799999999996</v>
      </c>
      <c r="L113" s="16">
        <f>'[1]2021'!L115</f>
        <v>1.1768032432432431</v>
      </c>
      <c r="M113" s="43">
        <f>K113</f>
        <v>389.71799999999996</v>
      </c>
      <c r="N113" s="39"/>
      <c r="O113" s="42" t="s">
        <v>27</v>
      </c>
    </row>
    <row r="114" spans="1:15" x14ac:dyDescent="0.2">
      <c r="A114" s="12" t="s">
        <v>95</v>
      </c>
      <c r="B114" s="12" t="str">
        <f>'[1]2021'!B119</f>
        <v>AEC</v>
      </c>
      <c r="C114" s="13">
        <f>'[1]2021'!C119</f>
        <v>44321</v>
      </c>
      <c r="D114" s="12">
        <f>'[1]2021'!D119</f>
        <v>1500</v>
      </c>
      <c r="E114" s="12">
        <f>'[1]2021'!E119</f>
        <v>1.4799</v>
      </c>
      <c r="F114" s="38">
        <f>'[1]2021'!F119</f>
        <v>0.1</v>
      </c>
      <c r="G114" s="15">
        <v>0</v>
      </c>
      <c r="H114" s="12">
        <f>'[1]2021'!H119</f>
        <v>8.5000000000000006E-2</v>
      </c>
      <c r="I114" s="12">
        <f>'[1]2021'!I119</f>
        <v>0</v>
      </c>
      <c r="J114" s="14">
        <f>'[1]2021'!J119</f>
        <v>1.453699665649077</v>
      </c>
      <c r="K114" s="15">
        <f>'[1]2021'!K119</f>
        <v>87.707249999999988</v>
      </c>
      <c r="L114" s="16">
        <f>'[1]2021'!L119</f>
        <v>-0.13468027150000011</v>
      </c>
      <c r="M114" s="15">
        <f>K114</f>
        <v>87.707249999999988</v>
      </c>
      <c r="N114" s="39"/>
      <c r="O114" s="42" t="s">
        <v>27</v>
      </c>
    </row>
    <row r="115" spans="1:15" x14ac:dyDescent="0.2">
      <c r="A115" s="12" t="s">
        <v>96</v>
      </c>
      <c r="B115" s="12" t="str">
        <f>'[1]2021'!B117</f>
        <v>PEN</v>
      </c>
      <c r="C115" s="13">
        <f>'[1]2021'!C117</f>
        <v>44321</v>
      </c>
      <c r="D115" s="12">
        <f>'[1]2021'!D117</f>
        <v>2000</v>
      </c>
      <c r="E115" s="12">
        <f>'[1]2021'!E117</f>
        <v>1.5603</v>
      </c>
      <c r="F115" s="12">
        <f>'[1]2021'!F117</f>
        <v>0.14000000000000001</v>
      </c>
      <c r="G115" s="15">
        <v>0</v>
      </c>
      <c r="H115" s="12">
        <f>'[1]2021'!H117</f>
        <v>0.22500000000000001</v>
      </c>
      <c r="I115" s="12">
        <f>'[1]2021'!I117</f>
        <v>0</v>
      </c>
      <c r="J115" s="14">
        <f>'[1]2021'!J117</f>
        <v>1.6165535079211122</v>
      </c>
      <c r="K115" s="15">
        <f>'[1]2021'!K117</f>
        <v>278.37</v>
      </c>
      <c r="L115" s="16">
        <f>'[1]2021'!L117</f>
        <v>0.55121682499999991</v>
      </c>
      <c r="M115" s="15">
        <f>K115</f>
        <v>278.37</v>
      </c>
      <c r="N115" s="39"/>
      <c r="O115" s="42" t="s">
        <v>27</v>
      </c>
    </row>
    <row r="116" spans="1:15" x14ac:dyDescent="0.2">
      <c r="A116" s="12" t="s">
        <v>97</v>
      </c>
      <c r="B116" s="12" t="str">
        <f>'[1]2021'!B126</f>
        <v>BOE</v>
      </c>
      <c r="C116" s="13">
        <f>'[1]2021'!C126</f>
        <v>44350</v>
      </c>
      <c r="D116" s="12">
        <f>'[1]2021'!D126</f>
        <v>187</v>
      </c>
      <c r="E116" s="14">
        <f>'[1]2021'!E126</f>
        <v>1.57</v>
      </c>
      <c r="F116" s="12">
        <f>'[1]2021'!F126</f>
        <v>1.4</v>
      </c>
      <c r="G116" s="15">
        <v>0</v>
      </c>
      <c r="H116" s="12">
        <f>'[1]2021'!H126</f>
        <v>2.44</v>
      </c>
      <c r="I116" s="12">
        <f>'[1]2021'!I126</f>
        <v>0</v>
      </c>
      <c r="J116" s="14">
        <f>'[1]2021'!J126</f>
        <v>1.6165535079211122</v>
      </c>
      <c r="K116" s="15">
        <f>'[1]2021'!K126</f>
        <v>282.25480800000003</v>
      </c>
      <c r="L116" s="16">
        <f>'[1]2021'!L126</f>
        <v>0.69266634285714301</v>
      </c>
      <c r="M116" s="43">
        <f>K116</f>
        <v>282.25480800000003</v>
      </c>
      <c r="N116" s="39"/>
      <c r="O116" s="42" t="s">
        <v>27</v>
      </c>
    </row>
    <row r="117" spans="1:15" x14ac:dyDescent="0.2">
      <c r="A117" s="12" t="str">
        <f>'[1]2021'!A43</f>
        <v>15. UEX Corporation</v>
      </c>
      <c r="B117" s="12" t="str">
        <f>'[1]2021'!B43</f>
        <v>UEX</v>
      </c>
      <c r="C117" s="13">
        <f>'[1]2021'!C43</f>
        <v>44354</v>
      </c>
      <c r="D117" s="12">
        <f>'[1]2021'!D43</f>
        <v>1000</v>
      </c>
      <c r="E117" s="12">
        <f>'[1]2021'!E43</f>
        <v>1.4715</v>
      </c>
      <c r="F117" s="90">
        <f>'[1]2021'!F43</f>
        <v>0.41</v>
      </c>
      <c r="G117" s="15">
        <f>'[1]2021'!G43</f>
        <v>278.62725110431529</v>
      </c>
      <c r="H117" s="12">
        <f>'[1]2021'!H43</f>
        <v>0.32500000000000001</v>
      </c>
      <c r="I117" s="12">
        <f>'[1]2021'!I43</f>
        <v>0</v>
      </c>
      <c r="J117" s="14">
        <f>'[1]2021'!J43</f>
        <v>1.453699665649077</v>
      </c>
      <c r="K117" s="15">
        <f>'[1]2021'!K43</f>
        <v>223.56749999999997</v>
      </c>
      <c r="L117" s="16">
        <f>'[1]2021'!L43</f>
        <v>-0.19761078963414636</v>
      </c>
      <c r="M117" s="15">
        <f>'[1]2021'!M43</f>
        <v>-55.059751104315325</v>
      </c>
      <c r="N117" s="39">
        <v>2</v>
      </c>
      <c r="O117" s="12"/>
    </row>
    <row r="118" spans="1:15" x14ac:dyDescent="0.2">
      <c r="A118" s="12" t="str">
        <f>'[1]2021'!A44</f>
        <v>16. Fission Uranium Corp</v>
      </c>
      <c r="B118" s="12" t="str">
        <f>'[1]2021'!B44</f>
        <v>FCU</v>
      </c>
      <c r="C118" s="13">
        <f>'[1]2021'!C44</f>
        <v>44459</v>
      </c>
      <c r="D118" s="12">
        <f>'[1]2021'!D44</f>
        <v>800</v>
      </c>
      <c r="E118" s="12">
        <f>'[1]2021'!E44</f>
        <v>1.5044</v>
      </c>
      <c r="F118" s="12">
        <f>'[1]2021'!F44</f>
        <v>0.89</v>
      </c>
      <c r="G118" s="15">
        <f>'[1]2021'!G44</f>
        <v>473.27838340866793</v>
      </c>
      <c r="H118" s="38">
        <f>'[1]2021'!H44</f>
        <v>0.8</v>
      </c>
      <c r="I118" s="12">
        <f>'[1]2021'!I44</f>
        <v>0</v>
      </c>
      <c r="J118" s="14">
        <f>'[1]2021'!J44</f>
        <v>1.453699665649077</v>
      </c>
      <c r="K118" s="15">
        <f>'[1]2021'!K44</f>
        <v>440.25600000000003</v>
      </c>
      <c r="L118" s="16">
        <f>'[1]2021'!L44</f>
        <v>-6.9773698876404486E-2</v>
      </c>
      <c r="M118" s="15">
        <f>'[1]2021'!M44</f>
        <v>-33.022383408667906</v>
      </c>
      <c r="N118" s="39">
        <v>3</v>
      </c>
      <c r="O118" s="12"/>
    </row>
    <row r="119" spans="1:15" x14ac:dyDescent="0.2">
      <c r="A119" s="12" t="str">
        <f>'[1]2021'!A45</f>
        <v>17. Virginia Energy Resources</v>
      </c>
      <c r="B119" s="12" t="str">
        <f>'[1]2021'!B45</f>
        <v>VUI</v>
      </c>
      <c r="C119" s="13">
        <f>'[1]2021'!C45</f>
        <v>44466</v>
      </c>
      <c r="D119" s="12">
        <f>'[1]2021'!D45</f>
        <v>800</v>
      </c>
      <c r="E119" s="12">
        <f>'[1]2021'!E45</f>
        <v>1.4795</v>
      </c>
      <c r="F119" s="12">
        <f>'[1]2021'!F45</f>
        <v>0.48</v>
      </c>
      <c r="G119" s="15">
        <f>'[1]2021'!G45</f>
        <v>259.5471443055086</v>
      </c>
      <c r="H119" s="12">
        <f>'[1]2021'!H45</f>
        <v>0.48499999999999999</v>
      </c>
      <c r="I119" s="12">
        <f>'[1]2021'!I45</f>
        <v>0</v>
      </c>
      <c r="J119" s="14">
        <f>'[1]2021'!J45</f>
        <v>1.453699665649077</v>
      </c>
      <c r="K119" s="15">
        <f>'[1]2021'!K45</f>
        <v>266.90519999999998</v>
      </c>
      <c r="L119" s="16">
        <f>'[1]2021'!L45</f>
        <v>2.8349592187500008E-2</v>
      </c>
      <c r="M119" s="15">
        <f>'[1]2021'!M45</f>
        <v>7.3580556944913837</v>
      </c>
      <c r="N119" s="39">
        <v>4</v>
      </c>
      <c r="O119" s="12"/>
    </row>
    <row r="120" spans="1:15" x14ac:dyDescent="0.2">
      <c r="A120" s="12" t="str">
        <f>'[1]2021'!A46</f>
        <v>18. Deep Yellow Ltd</v>
      </c>
      <c r="B120" s="12" t="str">
        <f>'[1]2021'!B46</f>
        <v>DYL</v>
      </c>
      <c r="C120" s="13">
        <f>'[1]2021'!C46</f>
        <v>44469</v>
      </c>
      <c r="D120" s="12">
        <f>'[1]2021'!D46</f>
        <v>540</v>
      </c>
      <c r="E120" s="12">
        <f>'[1]2021'!E46</f>
        <v>1.6037999999999999</v>
      </c>
      <c r="F120" s="12">
        <f>'[1]2021'!F46</f>
        <v>0.95</v>
      </c>
      <c r="G120" s="15">
        <f>'[1]2021'!G46</f>
        <v>319.86531986531986</v>
      </c>
      <c r="H120" s="12">
        <f>'[1]2021'!H46</f>
        <v>0.92</v>
      </c>
      <c r="I120" s="12">
        <f>'[1]2021'!I46</f>
        <v>0</v>
      </c>
      <c r="J120" s="14">
        <f>'[1]2021'!J46</f>
        <v>1.6165535079211122</v>
      </c>
      <c r="K120" s="15">
        <f>'[1]2021'!K46</f>
        <v>307.32048000000003</v>
      </c>
      <c r="L120" s="16">
        <f>'[1]2021'!L46</f>
        <v>-3.9219130947368307E-2</v>
      </c>
      <c r="M120" s="15">
        <f>'[1]2021'!M46</f>
        <v>-12.54483986531983</v>
      </c>
      <c r="N120" s="18">
        <v>5</v>
      </c>
      <c r="O120" s="12"/>
    </row>
    <row r="121" spans="1:15" x14ac:dyDescent="0.2">
      <c r="A121" s="12" t="str">
        <f>'[1]2021'!A47</f>
        <v>19. Consolidated Uranium</v>
      </c>
      <c r="B121" s="12" t="str">
        <f>'[1]2021'!B47</f>
        <v>CUR</v>
      </c>
      <c r="C121" s="13">
        <f>'[1]2021'!C47</f>
        <v>44481</v>
      </c>
      <c r="D121" s="12">
        <f>'[1]2021'!D47</f>
        <v>150</v>
      </c>
      <c r="E121" s="12">
        <f>'[1]2021'!E47</f>
        <v>1.4426000000000001</v>
      </c>
      <c r="F121" s="12">
        <f>'[1]2021'!F47</f>
        <v>2.65</v>
      </c>
      <c r="G121" s="15">
        <f>'[1]2021'!G47</f>
        <v>275.54415638430612</v>
      </c>
      <c r="H121" s="12">
        <f>'[1]2021'!H47</f>
        <v>2.46</v>
      </c>
      <c r="I121" s="12">
        <f>'[1]2021'!I47</f>
        <v>0</v>
      </c>
      <c r="J121" s="14">
        <f>'[1]2021'!J47</f>
        <v>1.453699665649077</v>
      </c>
      <c r="K121" s="15">
        <f>'[1]2021'!K47</f>
        <v>253.83509999999998</v>
      </c>
      <c r="L121" s="16">
        <f>'[1]2021'!L47</f>
        <v>-7.8786125132075557E-2</v>
      </c>
      <c r="M121" s="15">
        <f>'[1]2021'!M47</f>
        <v>-21.709056384306137</v>
      </c>
      <c r="N121" s="18">
        <v>6</v>
      </c>
      <c r="O121" s="12"/>
    </row>
    <row r="122" spans="1:15" x14ac:dyDescent="0.2">
      <c r="A122" s="12" t="str">
        <f>'[1]2021'!A48</f>
        <v>20. Mega Uranium Ltd</v>
      </c>
      <c r="B122" s="12" t="str">
        <f>'[1]2021'!B48</f>
        <v>MGA</v>
      </c>
      <c r="C122" s="13">
        <f>'[1]2021'!C48</f>
        <v>44488</v>
      </c>
      <c r="D122" s="12">
        <f>'[1]2021'!D48</f>
        <v>1000</v>
      </c>
      <c r="E122" s="12">
        <f>'[1]2021'!E48</f>
        <v>1.4386000000000001</v>
      </c>
      <c r="F122" s="12">
        <f>'[1]2021'!F48</f>
        <v>0.36</v>
      </c>
      <c r="G122" s="15">
        <f>'[1]2021'!G48</f>
        <v>250.24329208953148</v>
      </c>
      <c r="H122" s="12">
        <f>'[1]2021'!H48</f>
        <v>0.255</v>
      </c>
      <c r="I122" s="12">
        <f>'[1]2021'!I48</f>
        <v>0</v>
      </c>
      <c r="J122" s="91">
        <f>'[1]2021'!J48</f>
        <v>1.453699665649077</v>
      </c>
      <c r="K122" s="15">
        <f>'[1]2021'!K48</f>
        <v>175.41449999999998</v>
      </c>
      <c r="L122" s="16">
        <f>'[1]2021'!L48</f>
        <v>-0.29902416750000005</v>
      </c>
      <c r="M122" s="15">
        <f>'[1]2021'!M48</f>
        <v>-74.828792089531504</v>
      </c>
      <c r="N122" s="18">
        <v>7</v>
      </c>
      <c r="O122" s="12"/>
    </row>
    <row r="123" spans="1:15" x14ac:dyDescent="0.2">
      <c r="A123" s="12" t="str">
        <f>'[1]2021'!A49</f>
        <v>21. Western Uranium &amp; Vanadium</v>
      </c>
      <c r="B123" s="12" t="str">
        <f>'[1]2021'!B49</f>
        <v>WSTRF</v>
      </c>
      <c r="C123" s="13">
        <f>'[1]2021'!C49</f>
        <v>44488</v>
      </c>
      <c r="D123" s="12">
        <f>'[1]2021'!D49</f>
        <v>200</v>
      </c>
      <c r="E123" s="12">
        <f>'[1]2021'!E49</f>
        <v>1.4386000000000001</v>
      </c>
      <c r="F123" s="12">
        <f>'[1]2021'!F49</f>
        <v>2.6150000000000002</v>
      </c>
      <c r="G123" s="15">
        <f>'[1]2021'!G49</f>
        <v>363.54789378562486</v>
      </c>
      <c r="H123" s="12">
        <f>'[1]2021'!H49</f>
        <v>1.44</v>
      </c>
      <c r="I123" s="12">
        <f>'[1]2021'!I49</f>
        <v>0</v>
      </c>
      <c r="J123" s="91">
        <f>'[1]2021'!J49</f>
        <v>1.453699665649077</v>
      </c>
      <c r="K123" s="15">
        <f>'[1]2021'!K49</f>
        <v>198.11519999999999</v>
      </c>
      <c r="L123" s="16">
        <f>'[1]2021'!L49</f>
        <v>-0.45505061812619502</v>
      </c>
      <c r="M123" s="15">
        <f>'[1]2021'!M49</f>
        <v>-165.43269378562488</v>
      </c>
      <c r="N123" s="18">
        <v>8</v>
      </c>
      <c r="O123" s="12"/>
    </row>
    <row r="124" spans="1:15" x14ac:dyDescent="0.2">
      <c r="A124" s="12" t="str">
        <f>'[1]2021'!A50</f>
        <v>22. GoviEx Uranium Ltd</v>
      </c>
      <c r="B124" s="12" t="str">
        <f>'[1]2021'!B50</f>
        <v>GXU</v>
      </c>
      <c r="C124" s="13">
        <f>'[1]2021'!C50</f>
        <v>44522</v>
      </c>
      <c r="D124" s="12">
        <f>'[1]2021'!D50</f>
        <v>800</v>
      </c>
      <c r="E124" s="12">
        <f>'[1]2021'!E50</f>
        <v>1.4267000000000001</v>
      </c>
      <c r="F124" s="12">
        <f>'[1]2021'!F50</f>
        <v>0.42</v>
      </c>
      <c r="G124" s="15">
        <f>'[1]2021'!G50</f>
        <v>235.50851615616457</v>
      </c>
      <c r="H124" s="12">
        <f>'[1]2021'!H50</f>
        <v>0.33</v>
      </c>
      <c r="I124" s="12">
        <f>'[1]2021'!I50</f>
        <v>0</v>
      </c>
      <c r="J124" s="91">
        <f>'[1]2021'!J50</f>
        <v>1.453699665649077</v>
      </c>
      <c r="K124" s="15">
        <f>'[1]2021'!K50</f>
        <v>181.60559999999998</v>
      </c>
      <c r="L124" s="16">
        <f>'[1]2021'!L50</f>
        <v>-0.2288788407142858</v>
      </c>
      <c r="M124" s="15">
        <f>'[1]2021'!M50</f>
        <v>-53.902916156164594</v>
      </c>
      <c r="N124" s="18">
        <v>9</v>
      </c>
      <c r="O124" s="12"/>
    </row>
    <row r="125" spans="1:15" x14ac:dyDescent="0.2">
      <c r="A125" s="12" t="str">
        <f>'[1]2021'!A51</f>
        <v>23. Laramide Resources Ltd</v>
      </c>
      <c r="B125" s="12" t="str">
        <f>'[1]2021'!B51</f>
        <v>LAM</v>
      </c>
      <c r="C125" s="13">
        <f>'[1]2021'!C51</f>
        <v>44522</v>
      </c>
      <c r="D125" s="12">
        <f>'[1]2021'!D51</f>
        <v>400</v>
      </c>
      <c r="E125" s="12">
        <f>'[1]2021'!E51</f>
        <v>1.4267000000000001</v>
      </c>
      <c r="F125" s="12">
        <f>'[1]2021'!F51</f>
        <v>0.84</v>
      </c>
      <c r="G125" s="15">
        <f>'[1]2021'!G51</f>
        <v>235.50851615616457</v>
      </c>
      <c r="H125" s="12">
        <f>'[1]2021'!H51</f>
        <v>0.73</v>
      </c>
      <c r="I125" s="12">
        <f>'[1]2021'!I51</f>
        <v>0</v>
      </c>
      <c r="J125" s="91">
        <f>'[1]2021'!J51</f>
        <v>1.453699665649077</v>
      </c>
      <c r="K125" s="15">
        <f>'[1]2021'!K51</f>
        <v>200.86679999999996</v>
      </c>
      <c r="L125" s="16">
        <f>'[1]2021'!L51</f>
        <v>-0.1470932632142859</v>
      </c>
      <c r="M125" s="15">
        <f>'[1]2021'!M51</f>
        <v>-34.64171615616462</v>
      </c>
      <c r="N125" s="18">
        <v>10</v>
      </c>
      <c r="O125" s="12"/>
    </row>
    <row r="126" spans="1:15" x14ac:dyDescent="0.2">
      <c r="A126" s="12" t="s">
        <v>16</v>
      </c>
      <c r="B126" s="12"/>
      <c r="C126" s="13"/>
      <c r="D126" s="12"/>
      <c r="E126" s="12"/>
      <c r="F126" s="12"/>
      <c r="G126" s="15">
        <f>SUM(G103:G125)</f>
        <v>2917.6839867691169</v>
      </c>
      <c r="H126" s="12"/>
      <c r="I126" s="12"/>
      <c r="J126" s="12"/>
      <c r="K126" s="15">
        <f>SUM(K103:K125)</f>
        <v>7411.9388598166788</v>
      </c>
      <c r="L126" s="45">
        <f>M126/G126</f>
        <v>1.5403501179112451</v>
      </c>
      <c r="M126" s="15">
        <f>SUM(M103:M125)</f>
        <v>4494.254873047561</v>
      </c>
      <c r="N126" s="18"/>
      <c r="O126" s="12"/>
    </row>
    <row r="127" spans="1:15" x14ac:dyDescent="0.2">
      <c r="A127" s="20"/>
      <c r="B127" s="20"/>
      <c r="C127" s="21"/>
      <c r="D127" s="20"/>
      <c r="E127" s="20"/>
      <c r="F127" s="20"/>
      <c r="G127" s="20"/>
      <c r="H127" s="20"/>
      <c r="I127" s="20"/>
      <c r="J127" s="20"/>
      <c r="K127" s="78"/>
      <c r="L127" s="59"/>
      <c r="M127" s="20"/>
      <c r="N127" s="26"/>
      <c r="O127" s="20"/>
    </row>
    <row r="128" spans="1:15" x14ac:dyDescent="0.2">
      <c r="A128" s="92" t="s">
        <v>98</v>
      </c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4"/>
      <c r="M128" s="95">
        <f ca="1">M19</f>
        <v>44534</v>
      </c>
      <c r="N128" s="93"/>
      <c r="O128" s="94"/>
    </row>
    <row r="129" spans="1:15" x14ac:dyDescent="0.2">
      <c r="A129" s="96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8"/>
      <c r="M129" s="99" t="s">
        <v>1</v>
      </c>
      <c r="N129" s="100">
        <f>K140/'[1]2021'!P149</f>
        <v>3.7988791219179315E-2</v>
      </c>
      <c r="O129" s="100"/>
    </row>
    <row r="130" spans="1:15" x14ac:dyDescent="0.2">
      <c r="A130" s="11" t="str">
        <f>A102</f>
        <v>Investment</v>
      </c>
      <c r="B130" s="11" t="str">
        <f t="shared" ref="B130:M130" si="5">B102</f>
        <v>Ticker</v>
      </c>
      <c r="C130" s="11" t="str">
        <f t="shared" si="5"/>
        <v>Buy date</v>
      </c>
      <c r="D130" s="11" t="str">
        <f t="shared" si="5"/>
        <v>Shares</v>
      </c>
      <c r="E130" s="11" t="str">
        <f t="shared" si="5"/>
        <v>exch. rate buy</v>
      </c>
      <c r="F130" s="11" t="str">
        <f t="shared" si="5"/>
        <v>Buy price</v>
      </c>
      <c r="G130" s="11" t="str">
        <f t="shared" si="5"/>
        <v>Euro spent</v>
      </c>
      <c r="H130" s="11" t="str">
        <f t="shared" si="5"/>
        <v>Price now</v>
      </c>
      <c r="I130" s="11" t="str">
        <f t="shared" si="5"/>
        <v>Dividends</v>
      </c>
      <c r="J130" s="11" t="str">
        <f t="shared" si="5"/>
        <v>exch. Rate now</v>
      </c>
      <c r="K130" s="11" t="str">
        <f t="shared" si="5"/>
        <v>Euro now</v>
      </c>
      <c r="L130" s="11" t="str">
        <f t="shared" si="5"/>
        <v>Return%</v>
      </c>
      <c r="M130" s="11" t="str">
        <f t="shared" si="5"/>
        <v>Return€</v>
      </c>
      <c r="N130" s="11" t="str">
        <f>N102</f>
        <v>nr</v>
      </c>
      <c r="O130" s="11" t="str">
        <f>O102</f>
        <v>remark</v>
      </c>
    </row>
    <row r="131" spans="1:15" x14ac:dyDescent="0.2">
      <c r="A131" s="12" t="s">
        <v>99</v>
      </c>
      <c r="B131" s="12" t="s">
        <v>100</v>
      </c>
      <c r="C131" s="13">
        <v>43384</v>
      </c>
      <c r="D131" s="12">
        <v>20</v>
      </c>
      <c r="E131" s="14">
        <v>1.5</v>
      </c>
      <c r="F131" s="12">
        <v>5.96</v>
      </c>
      <c r="G131" s="15">
        <v>0</v>
      </c>
      <c r="H131" s="38">
        <v>11.21</v>
      </c>
      <c r="I131" s="12">
        <v>0.28000000000000003</v>
      </c>
      <c r="J131" s="14">
        <v>1.5004</v>
      </c>
      <c r="K131" s="15">
        <v>153.16</v>
      </c>
      <c r="L131" s="16">
        <v>1.93</v>
      </c>
      <c r="M131" s="43">
        <f>K131</f>
        <v>153.16</v>
      </c>
      <c r="N131" s="18"/>
      <c r="O131" s="101" t="s">
        <v>101</v>
      </c>
    </row>
    <row r="132" spans="1:15" x14ac:dyDescent="0.2">
      <c r="A132" s="12" t="s">
        <v>102</v>
      </c>
      <c r="B132" s="12" t="s">
        <v>103</v>
      </c>
      <c r="C132" s="13">
        <v>43657</v>
      </c>
      <c r="D132" s="12">
        <v>26</v>
      </c>
      <c r="E132" s="14">
        <v>1.1299999999999999</v>
      </c>
      <c r="F132" s="12">
        <v>23.2</v>
      </c>
      <c r="G132" s="15">
        <v>533.80530973451323</v>
      </c>
      <c r="H132" s="38">
        <v>32.799999999999997</v>
      </c>
      <c r="I132" s="12">
        <v>3.89</v>
      </c>
      <c r="J132" s="14">
        <v>1.1954</v>
      </c>
      <c r="K132" s="15">
        <v>798.00903463275881</v>
      </c>
      <c r="L132" s="16">
        <v>0.49494398066150119</v>
      </c>
      <c r="M132" s="15">
        <v>264.20372489824558</v>
      </c>
      <c r="N132" s="18"/>
      <c r="O132" s="101" t="s">
        <v>101</v>
      </c>
    </row>
    <row r="133" spans="1:15" x14ac:dyDescent="0.2">
      <c r="A133" s="12" t="s">
        <v>104</v>
      </c>
      <c r="B133" s="12" t="str">
        <f>'[1]2021'!B113</f>
        <v>ATY^</v>
      </c>
      <c r="C133" s="13">
        <f>'[1]2021'!C113</f>
        <v>43874</v>
      </c>
      <c r="D133" s="12">
        <f>'[1]2021'!D113</f>
        <v>300</v>
      </c>
      <c r="E133" s="14">
        <f>'[1]2021'!E113</f>
        <v>1.44</v>
      </c>
      <c r="F133" s="12">
        <f>'[1]2021'!F113</f>
        <v>0.37</v>
      </c>
      <c r="G133" s="15">
        <v>0</v>
      </c>
      <c r="H133" s="12">
        <f>'[1]2021'!H113</f>
        <v>0.42499999999999999</v>
      </c>
      <c r="I133" s="12">
        <f>'[1]2021'!I113</f>
        <v>0</v>
      </c>
      <c r="J133" s="14">
        <f>'[1]2021'!J113</f>
        <v>1.453699665649077</v>
      </c>
      <c r="K133" s="15">
        <f>'[1]2021'!K113</f>
        <v>87.707249999999988</v>
      </c>
      <c r="L133" s="16">
        <f>'[1]2021'!L113</f>
        <v>0.13782378378378349</v>
      </c>
      <c r="M133" s="15">
        <f>K133</f>
        <v>87.707249999999988</v>
      </c>
      <c r="N133" s="18"/>
      <c r="O133" s="42" t="s">
        <v>27</v>
      </c>
    </row>
    <row r="134" spans="1:15" x14ac:dyDescent="0.2">
      <c r="A134" s="12" t="s">
        <v>105</v>
      </c>
      <c r="B134" s="12" t="str">
        <f>'[1]2021'!B108</f>
        <v>IVN</v>
      </c>
      <c r="C134" s="13">
        <f>'[1]2021'!C108</f>
        <v>43854</v>
      </c>
      <c r="D134" s="12">
        <f>'[1]2021'!D108</f>
        <v>50</v>
      </c>
      <c r="E134" s="14">
        <f>'[1]2021'!E108</f>
        <v>1.46</v>
      </c>
      <c r="F134" s="12">
        <f>'[1]2021'!F108</f>
        <v>3.71</v>
      </c>
      <c r="G134" s="15">
        <v>0</v>
      </c>
      <c r="H134" s="12">
        <f>'[1]2021'!H108</f>
        <v>9.48</v>
      </c>
      <c r="I134" s="12">
        <f>'[1]2021'!I108</f>
        <v>0</v>
      </c>
      <c r="J134" s="14">
        <f>'[1]2021'!J108</f>
        <v>1.453699665649077</v>
      </c>
      <c r="K134" s="15">
        <f>'[1]2021'!K108</f>
        <v>326.06459999999998</v>
      </c>
      <c r="L134" s="16">
        <f>'[1]2021'!L108</f>
        <v>1.5663305444743933</v>
      </c>
      <c r="M134" s="15">
        <f>K134</f>
        <v>326.06459999999998</v>
      </c>
      <c r="N134" s="18"/>
      <c r="O134" s="42" t="s">
        <v>27</v>
      </c>
    </row>
    <row r="135" spans="1:15" x14ac:dyDescent="0.2">
      <c r="A135" s="12" t="s">
        <v>106</v>
      </c>
      <c r="B135" s="12" t="s">
        <v>107</v>
      </c>
      <c r="C135" s="13">
        <v>44173</v>
      </c>
      <c r="D135" s="12">
        <v>500</v>
      </c>
      <c r="E135" s="14">
        <v>1.55</v>
      </c>
      <c r="F135" s="12">
        <v>0.63</v>
      </c>
      <c r="G135" s="15">
        <v>203.2258064516129</v>
      </c>
      <c r="H135" s="38">
        <v>0.71</v>
      </c>
      <c r="I135" s="12">
        <v>0</v>
      </c>
      <c r="J135" s="14">
        <v>1.49</v>
      </c>
      <c r="K135" s="15">
        <v>238.25503355704697</v>
      </c>
      <c r="L135" s="16">
        <v>0.1723660381378502</v>
      </c>
      <c r="M135" s="15">
        <v>35.029227105434074</v>
      </c>
      <c r="N135" s="18"/>
      <c r="O135" s="101" t="s">
        <v>101</v>
      </c>
    </row>
    <row r="136" spans="1:15" x14ac:dyDescent="0.2">
      <c r="A136" s="12" t="str">
        <f>'[1]2021'!A54</f>
        <v>6. Nova Royalty Corp</v>
      </c>
      <c r="B136" s="12" t="str">
        <f>'[1]2021'!B54</f>
        <v>NOVR</v>
      </c>
      <c r="C136" s="13">
        <f>'[1]2021'!C54</f>
        <v>44187</v>
      </c>
      <c r="D136" s="12">
        <f>'[1]2021'!D54</f>
        <v>200</v>
      </c>
      <c r="E136" s="14">
        <f>'[1]2021'!E54</f>
        <v>1.57</v>
      </c>
      <c r="F136" s="38">
        <f>'[1]2021'!F54</f>
        <v>2.97</v>
      </c>
      <c r="G136" s="15">
        <f>'[1]2021'!G54</f>
        <v>378.343949044586</v>
      </c>
      <c r="H136" s="38">
        <f>'[1]2021'!H54</f>
        <v>2.93</v>
      </c>
      <c r="I136" s="12">
        <f>'[1]2021'!I54</f>
        <v>0</v>
      </c>
      <c r="J136" s="14">
        <f>'[1]2021'!J54</f>
        <v>1.453699665649077</v>
      </c>
      <c r="K136" s="15">
        <f>'[1]2021'!K54</f>
        <v>403.10939999999994</v>
      </c>
      <c r="L136" s="16">
        <f>'[1]2021'!L54</f>
        <v>6.5457505050504849E-2</v>
      </c>
      <c r="M136" s="15">
        <f>'[1]2021'!M54</f>
        <v>24.765450955413939</v>
      </c>
      <c r="N136" s="18">
        <v>1</v>
      </c>
      <c r="O136" s="12"/>
    </row>
    <row r="137" spans="1:15" x14ac:dyDescent="0.2">
      <c r="A137" s="12" t="str">
        <f>'[1]2021'!A55</f>
        <v>7. Electric Royalties Ltd</v>
      </c>
      <c r="B137" s="12" t="str">
        <f>'[1]2021'!B55</f>
        <v>ELEC</v>
      </c>
      <c r="C137" s="13">
        <f>'[1]2021'!C55</f>
        <v>44246</v>
      </c>
      <c r="D137" s="12">
        <f>'[1]2021'!D55</f>
        <v>1000</v>
      </c>
      <c r="E137" s="14">
        <f>'[1]2021'!E55</f>
        <v>1.54</v>
      </c>
      <c r="F137" s="12">
        <f>'[1]2021'!F55</f>
        <v>0.34</v>
      </c>
      <c r="G137" s="15">
        <f>'[1]2021'!G55</f>
        <v>220.77922077922076</v>
      </c>
      <c r="H137" s="38">
        <f>'[1]2021'!H55</f>
        <v>0.39</v>
      </c>
      <c r="I137" s="12">
        <f>'[1]2021'!I55</f>
        <v>0</v>
      </c>
      <c r="J137" s="14">
        <f>'[1]2021'!J55</f>
        <v>1.453699665649077</v>
      </c>
      <c r="K137" s="15">
        <f>'[1]2021'!K55</f>
        <v>268.28100000000001</v>
      </c>
      <c r="L137" s="16">
        <f>'[1]2021'!L55</f>
        <v>0.21515511764705894</v>
      </c>
      <c r="M137" s="15">
        <f>'[1]2021'!M55</f>
        <v>47.501779220779241</v>
      </c>
      <c r="N137" s="18">
        <v>2</v>
      </c>
      <c r="O137" s="12"/>
    </row>
    <row r="138" spans="1:15" x14ac:dyDescent="0.2">
      <c r="A138" s="12" t="s">
        <v>108</v>
      </c>
      <c r="B138" s="12" t="s">
        <v>109</v>
      </c>
      <c r="C138" s="13">
        <v>44218</v>
      </c>
      <c r="D138" s="12">
        <v>100</v>
      </c>
      <c r="E138" s="14">
        <v>1.4947999999999999</v>
      </c>
      <c r="F138" s="102">
        <v>0.09</v>
      </c>
      <c r="G138" s="103">
        <v>0</v>
      </c>
      <c r="H138" s="104">
        <f>'[1]auto data'!J38</f>
        <v>0.26</v>
      </c>
      <c r="I138" s="12">
        <v>0</v>
      </c>
      <c r="J138" s="14">
        <f>'[1]2021'!J55</f>
        <v>1.453699665649077</v>
      </c>
      <c r="K138" s="103">
        <f t="shared" ref="K138" si="6">((H138+I138)/J138)*D138</f>
        <v>17.885399999999997</v>
      </c>
      <c r="L138" s="105" t="s">
        <v>110</v>
      </c>
      <c r="M138" s="106">
        <f>K138-G138</f>
        <v>17.885399999999997</v>
      </c>
      <c r="N138" s="107"/>
      <c r="O138" s="108" t="s">
        <v>46</v>
      </c>
    </row>
    <row r="139" spans="1:15" x14ac:dyDescent="0.2">
      <c r="A139" s="12"/>
      <c r="B139" s="12"/>
      <c r="C139" s="13"/>
      <c r="D139" s="12"/>
      <c r="E139" s="14"/>
      <c r="F139" s="12"/>
      <c r="G139" s="15"/>
      <c r="H139" s="38"/>
      <c r="I139" s="12"/>
      <c r="J139" s="88"/>
      <c r="K139" s="15"/>
      <c r="L139" s="16"/>
      <c r="M139" s="15"/>
      <c r="N139" s="18"/>
      <c r="O139" s="12"/>
    </row>
    <row r="140" spans="1:15" x14ac:dyDescent="0.2">
      <c r="A140" s="12" t="s">
        <v>16</v>
      </c>
      <c r="B140" s="12"/>
      <c r="C140" s="13"/>
      <c r="D140" s="12"/>
      <c r="E140" s="12"/>
      <c r="F140" s="12"/>
      <c r="G140" s="15">
        <f>SUM(G131:G139)</f>
        <v>1336.154286009933</v>
      </c>
      <c r="H140" s="12"/>
      <c r="I140" s="12"/>
      <c r="J140" s="12"/>
      <c r="K140" s="15">
        <f>SUM(K131:K139)</f>
        <v>2292.4717181898059</v>
      </c>
      <c r="L140" s="45">
        <f>M140/G140</f>
        <v>0.71572380689333315</v>
      </c>
      <c r="M140" s="15">
        <f>SUM(M131:M139)</f>
        <v>956.31743217987275</v>
      </c>
      <c r="N140" s="18"/>
      <c r="O140" s="12"/>
    </row>
  </sheetData>
  <mergeCells count="18">
    <mergeCell ref="A100:L100"/>
    <mergeCell ref="M100:O100"/>
    <mergeCell ref="N101:O101"/>
    <mergeCell ref="A128:L128"/>
    <mergeCell ref="M128:O128"/>
    <mergeCell ref="N129:O129"/>
    <mergeCell ref="A49:L50"/>
    <mergeCell ref="M49:O49"/>
    <mergeCell ref="N50:O50"/>
    <mergeCell ref="A60:L61"/>
    <mergeCell ref="M60:O60"/>
    <mergeCell ref="N61:O61"/>
    <mergeCell ref="A1:L2"/>
    <mergeCell ref="M1:O1"/>
    <mergeCell ref="N2:O2"/>
    <mergeCell ref="A19:L20"/>
    <mergeCell ref="M19:O19"/>
    <mergeCell ref="N20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2021-12-04T10:41:01Z</dcterms:created>
  <dcterms:modified xsi:type="dcterms:W3CDTF">2021-12-04T10:42:35Z</dcterms:modified>
</cp:coreProperties>
</file>